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defaultThemeVersion="124226"/>
  <mc:AlternateContent xmlns:mc="http://schemas.openxmlformats.org/markup-compatibility/2006">
    <mc:Choice Requires="x15">
      <x15ac:absPath xmlns:x15ac="http://schemas.microsoft.com/office/spreadsheetml/2010/11/ac" url="https://alinvestcz-my.sharepoint.com/personal/lucie_lukasova_alinvest_cz/Documents/Dokumenty/00_Dokumenty/Výběrové řízení/2025/Alfagen/Montáže elektro/ZD/Příloha 5_Položkové rozpočty_montáže E/03_Pece/"/>
    </mc:Choice>
  </mc:AlternateContent>
  <xr:revisionPtr revIDLastSave="27" documentId="13_ncr:1_{7C1C8485-D900-4C7D-9197-83E44D43A1B8}" xr6:coauthVersionLast="47" xr6:coauthVersionMax="47" xr10:uidLastSave="{03DCE4CC-74DB-474F-B6BD-E8F7E6C03EBC}"/>
  <bookViews>
    <workbookView xWindow="165" yWindow="0" windowWidth="27285" windowHeight="20115" tabRatio="869" activeTab="2" xr2:uid="{00000000-000D-0000-FFFF-FFFF00000000}"/>
  </bookViews>
  <sheets>
    <sheet name="Cover" sheetId="16" r:id="rId1"/>
    <sheet name="Table of Contents" sheetId="18" r:id="rId2"/>
    <sheet name="PLANT CABLE MTO" sheetId="19" r:id="rId3"/>
    <sheet name="Hoja1" sheetId="2" state="hidden" r:id="rId4"/>
    <sheet name="Seed" sheetId="5" state="hidden"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'PLANT CABLE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B">[5]DOC!#REF!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cURVE">#REF!</definedName>
    <definedName name="Curve_1">#REF!</definedName>
    <definedName name="Curve_2">#REF!</definedName>
    <definedName name="D_P">#REF!</definedName>
    <definedName name="_xlnm.Database">#REF!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_xlnm.Criteria">#REF!</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_xlnm.Print_Area" localSheetId="2">'PLANT CABLE MTO'!$A$1:$K$34</definedName>
    <definedName name="_xlnm.Print_Area">#REF!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34" i="19" l="1"/>
  <c r="K14" i="19"/>
  <c r="K15" i="19"/>
  <c r="K16" i="19"/>
  <c r="K17" i="19"/>
  <c r="K18" i="19"/>
  <c r="K19" i="19"/>
  <c r="K20" i="19"/>
  <c r="K21" i="19"/>
  <c r="K22" i="19"/>
  <c r="K23" i="19"/>
  <c r="K24" i="19"/>
  <c r="K25" i="19"/>
  <c r="K26" i="19"/>
  <c r="K27" i="19"/>
  <c r="K28" i="19"/>
  <c r="K29" i="19"/>
  <c r="K30" i="19"/>
  <c r="K31" i="19"/>
  <c r="K32" i="19"/>
  <c r="K33" i="19"/>
  <c r="K13" i="19"/>
  <c r="F32" i="19"/>
  <c r="F25" i="19"/>
  <c r="F19" i="19"/>
  <c r="F27" i="19"/>
  <c r="G24" i="19" l="1"/>
  <c r="G19" i="19"/>
  <c r="F22" i="19" l="1"/>
  <c r="F15" i="19"/>
  <c r="F18" i="19"/>
  <c r="F17" i="19"/>
  <c r="F23" i="19"/>
  <c r="F13" i="19" l="1"/>
  <c r="F20" i="19"/>
  <c r="F26" i="19"/>
  <c r="F31" i="19" l="1"/>
  <c r="F30" i="19"/>
  <c r="F29" i="19"/>
  <c r="F28" i="19"/>
  <c r="F16" i="19"/>
  <c r="G14" i="19"/>
  <c r="G22" i="19" l="1"/>
  <c r="G15" i="19"/>
  <c r="G18" i="19"/>
  <c r="F21" i="19"/>
  <c r="G17" i="19"/>
  <c r="G13" i="19" l="1"/>
  <c r="G20" i="19"/>
  <c r="G21" i="19"/>
  <c r="G26" i="19"/>
  <c r="G25" i="19"/>
  <c r="G31" i="19" l="1"/>
  <c r="G30" i="19"/>
  <c r="G29" i="19"/>
  <c r="G28" i="19"/>
  <c r="G16" i="19"/>
  <c r="G23" i="19"/>
  <c r="G32" i="19" l="1"/>
  <c r="G33" i="19"/>
  <c r="A1" i="18" l="1"/>
  <c r="A1" i="19"/>
  <c r="C10" i="19" l="1"/>
  <c r="G27" i="19" l="1"/>
  <c r="C6" i="18"/>
  <c r="C7" i="18"/>
  <c r="C8" i="18"/>
  <c r="C9" i="18"/>
  <c r="C10" i="18"/>
  <c r="I7" i="19" l="1"/>
  <c r="I8" i="19"/>
  <c r="I9" i="19"/>
  <c r="I6" i="19"/>
  <c r="C7" i="19"/>
  <c r="C8" i="19"/>
  <c r="C9" i="19"/>
  <c r="C6" i="19"/>
  <c r="C1" i="19"/>
  <c r="C1" i="18" l="1"/>
  <c r="O40" i="2" l="1"/>
  <c r="N40" i="2"/>
  <c r="O39" i="2"/>
  <c r="N39" i="2"/>
  <c r="O38" i="2"/>
  <c r="N38" i="2"/>
  <c r="O37" i="2"/>
  <c r="N37" i="2"/>
  <c r="O36" i="2"/>
  <c r="N36" i="2"/>
  <c r="O35" i="2"/>
  <c r="N35" i="2"/>
  <c r="O34" i="2"/>
  <c r="N34" i="2"/>
  <c r="O33" i="2"/>
  <c r="N33" i="2"/>
  <c r="O32" i="2"/>
  <c r="N32" i="2"/>
  <c r="O31" i="2"/>
  <c r="N31" i="2"/>
  <c r="O30" i="2"/>
  <c r="N30" i="2"/>
  <c r="O29" i="2"/>
  <c r="N29" i="2"/>
  <c r="O28" i="2"/>
  <c r="N28" i="2"/>
  <c r="O27" i="2"/>
  <c r="N27" i="2"/>
  <c r="O26" i="2"/>
  <c r="N26" i="2"/>
  <c r="O25" i="2"/>
  <c r="N25" i="2"/>
  <c r="O24" i="2"/>
  <c r="N24" i="2"/>
  <c r="O23" i="2"/>
  <c r="N23" i="2"/>
  <c r="O22" i="2"/>
  <c r="N22" i="2"/>
  <c r="O21" i="2"/>
  <c r="N21" i="2"/>
  <c r="O20" i="2"/>
  <c r="N20" i="2"/>
  <c r="O19" i="2"/>
  <c r="N19" i="2"/>
  <c r="O18" i="2"/>
  <c r="N18" i="2"/>
  <c r="O17" i="2"/>
  <c r="N17" i="2"/>
  <c r="O16" i="2"/>
  <c r="N16" i="2"/>
  <c r="O15" i="2"/>
  <c r="N15" i="2"/>
  <c r="O14" i="2"/>
  <c r="N14" i="2"/>
  <c r="O13" i="2"/>
  <c r="N13" i="2"/>
  <c r="O12" i="2"/>
  <c r="N12" i="2"/>
  <c r="O11" i="2"/>
  <c r="N11" i="2"/>
  <c r="O10" i="2"/>
  <c r="N10" i="2"/>
  <c r="O9" i="2"/>
  <c r="N9" i="2"/>
  <c r="O8" i="2"/>
  <c r="N8" i="2"/>
  <c r="O7" i="2"/>
  <c r="N7" i="2"/>
  <c r="O6" i="2"/>
  <c r="N6" i="2"/>
  <c r="O5" i="2"/>
  <c r="N5" i="2"/>
  <c r="O4" i="2"/>
  <c r="N4" i="2"/>
  <c r="O3" i="2"/>
  <c r="N3" i="2"/>
  <c r="O2" i="2"/>
  <c r="N2" i="2"/>
  <c r="O1" i="2"/>
  <c r="N1" i="2"/>
  <c r="G128" i="2"/>
  <c r="F128" i="2"/>
  <c r="G127" i="2"/>
  <c r="F127" i="2"/>
  <c r="G126" i="2"/>
  <c r="F126" i="2"/>
  <c r="G125" i="2"/>
  <c r="F125" i="2"/>
  <c r="G124" i="2"/>
  <c r="F124" i="2"/>
  <c r="G123" i="2"/>
  <c r="F123" i="2"/>
  <c r="G122" i="2"/>
  <c r="F122" i="2"/>
  <c r="G121" i="2"/>
  <c r="F121" i="2"/>
  <c r="G120" i="2"/>
  <c r="F120" i="2"/>
  <c r="G119" i="2"/>
  <c r="F119" i="2"/>
  <c r="G118" i="2"/>
  <c r="F118" i="2"/>
  <c r="G117" i="2"/>
  <c r="F117" i="2"/>
  <c r="G116" i="2"/>
  <c r="F116" i="2"/>
  <c r="G115" i="2"/>
  <c r="F115" i="2"/>
  <c r="G114" i="2"/>
  <c r="F114" i="2"/>
  <c r="G113" i="2"/>
  <c r="F113" i="2"/>
  <c r="G112" i="2"/>
  <c r="F112" i="2"/>
  <c r="G111" i="2"/>
  <c r="F111" i="2"/>
  <c r="G110" i="2"/>
  <c r="F110" i="2"/>
  <c r="G109" i="2"/>
  <c r="F109" i="2"/>
  <c r="G108" i="2"/>
  <c r="F108" i="2"/>
  <c r="G107" i="2"/>
  <c r="F107" i="2"/>
  <c r="G106" i="2"/>
  <c r="F106" i="2"/>
  <c r="G105" i="2"/>
  <c r="F105" i="2"/>
  <c r="G104" i="2"/>
  <c r="F104" i="2"/>
  <c r="G103" i="2"/>
  <c r="F103" i="2"/>
  <c r="G102" i="2"/>
  <c r="F102" i="2"/>
  <c r="G101" i="2"/>
  <c r="F101" i="2"/>
  <c r="G100" i="2"/>
  <c r="F100" i="2"/>
  <c r="G99" i="2"/>
  <c r="F99" i="2"/>
  <c r="G98" i="2"/>
  <c r="F98" i="2"/>
  <c r="G97" i="2"/>
  <c r="F97" i="2"/>
  <c r="G96" i="2"/>
  <c r="F96" i="2"/>
  <c r="G95" i="2"/>
  <c r="F95" i="2"/>
  <c r="G94" i="2"/>
  <c r="F94" i="2"/>
  <c r="G93" i="2"/>
  <c r="F93" i="2"/>
  <c r="G92" i="2"/>
  <c r="F92" i="2"/>
  <c r="G91" i="2"/>
  <c r="F91" i="2"/>
  <c r="G90" i="2"/>
  <c r="F90" i="2"/>
  <c r="G89" i="2"/>
  <c r="F89" i="2"/>
  <c r="G88" i="2"/>
  <c r="F88" i="2"/>
  <c r="G87" i="2"/>
  <c r="F87" i="2"/>
  <c r="G86" i="2"/>
  <c r="F86" i="2"/>
  <c r="G85" i="2"/>
  <c r="F85" i="2"/>
  <c r="G84" i="2"/>
  <c r="F84" i="2"/>
  <c r="G83" i="2"/>
  <c r="F83" i="2"/>
  <c r="G82" i="2"/>
  <c r="F82" i="2"/>
  <c r="G81" i="2"/>
  <c r="F81" i="2"/>
  <c r="G80" i="2"/>
  <c r="F80" i="2"/>
  <c r="G79" i="2"/>
  <c r="F79" i="2"/>
  <c r="G78" i="2"/>
  <c r="F78" i="2"/>
  <c r="G77" i="2"/>
  <c r="F77" i="2"/>
  <c r="G76" i="2"/>
  <c r="F76" i="2"/>
  <c r="G75" i="2"/>
  <c r="F75" i="2"/>
  <c r="G74" i="2"/>
  <c r="F74" i="2"/>
  <c r="G73" i="2"/>
  <c r="F73" i="2"/>
  <c r="F41" i="2"/>
  <c r="G41" i="2"/>
  <c r="F42" i="2"/>
  <c r="G42" i="2"/>
  <c r="F43" i="2"/>
  <c r="G43" i="2"/>
  <c r="F44" i="2"/>
  <c r="G44" i="2"/>
  <c r="F45" i="2"/>
  <c r="G45" i="2"/>
  <c r="F46" i="2"/>
  <c r="G46" i="2"/>
  <c r="F47" i="2"/>
  <c r="G47" i="2"/>
  <c r="F48" i="2"/>
  <c r="G48" i="2"/>
  <c r="F49" i="2"/>
  <c r="G49" i="2"/>
  <c r="F50" i="2"/>
  <c r="G50" i="2"/>
  <c r="F51" i="2"/>
  <c r="G51" i="2"/>
  <c r="F52" i="2"/>
  <c r="G52" i="2"/>
  <c r="F53" i="2"/>
  <c r="G53" i="2"/>
  <c r="F54" i="2"/>
  <c r="G54" i="2"/>
  <c r="F55" i="2"/>
  <c r="G55" i="2"/>
  <c r="F56" i="2"/>
  <c r="G56" i="2"/>
  <c r="F57" i="2"/>
  <c r="G57" i="2"/>
  <c r="F58" i="2"/>
  <c r="G58" i="2"/>
  <c r="F59" i="2"/>
  <c r="G59" i="2"/>
  <c r="F60" i="2"/>
  <c r="G60" i="2"/>
  <c r="F61" i="2"/>
  <c r="G61" i="2"/>
  <c r="F62" i="2"/>
  <c r="G62" i="2"/>
  <c r="F63" i="2"/>
  <c r="G63" i="2"/>
  <c r="F64" i="2"/>
  <c r="G64" i="2"/>
  <c r="F65" i="2"/>
  <c r="G65" i="2"/>
  <c r="F66" i="2"/>
  <c r="G66" i="2"/>
  <c r="F67" i="2"/>
  <c r="G67" i="2"/>
  <c r="F68" i="2"/>
  <c r="G68" i="2"/>
  <c r="F69" i="2"/>
  <c r="G69" i="2"/>
  <c r="F70" i="2"/>
  <c r="G70" i="2"/>
  <c r="F71" i="2"/>
  <c r="G71" i="2"/>
  <c r="F72" i="2"/>
  <c r="G72" i="2"/>
  <c r="G2" i="2"/>
  <c r="G3" i="2"/>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1"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2" i="2"/>
  <c r="F3" i="2"/>
  <c r="F4" i="2"/>
  <c r="F5" i="2"/>
  <c r="F6" i="2"/>
  <c r="F7" i="2"/>
  <c r="F8" i="2"/>
  <c r="F1" i="2"/>
</calcChain>
</file>

<file path=xl/sharedStrings.xml><?xml version="1.0" encoding="utf-8"?>
<sst xmlns="http://schemas.openxmlformats.org/spreadsheetml/2006/main" count="677" uniqueCount="91">
  <si>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</si>
  <si>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</si>
  <si>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</si>
  <si>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</si>
  <si>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</si>
  <si>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</si>
  <si>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</si>
  <si>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</si>
  <si>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</si>
  <si>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</si>
  <si>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</si>
  <si>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</si>
  <si>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</si>
  <si>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</si>
  <si>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</si>
  <si>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</si>
  <si>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N/A</t>
  </si>
  <si>
    <t>I</t>
  </si>
  <si>
    <t>Q</t>
  </si>
  <si>
    <t>.</t>
  </si>
  <si>
    <t>Signal nature</t>
  </si>
  <si>
    <t>Protocol type</t>
  </si>
  <si>
    <t>Wired</t>
  </si>
  <si>
    <t>Comms</t>
  </si>
  <si>
    <t>PROFINET</t>
  </si>
  <si>
    <t>PROFIBUS</t>
  </si>
  <si>
    <t>MODBUS RTU</t>
  </si>
  <si>
    <t>MODBUS TCP</t>
  </si>
  <si>
    <t>1 of 3</t>
  </si>
  <si>
    <t>Table of Contents</t>
  </si>
  <si>
    <t>3 of 3</t>
  </si>
  <si>
    <t>2 of 3</t>
  </si>
  <si>
    <t>Revision Control</t>
  </si>
  <si>
    <t>DOCUMENT CODE:</t>
  </si>
  <si>
    <t>APPROVED:</t>
  </si>
  <si>
    <t>Item</t>
  </si>
  <si>
    <t>Unit</t>
  </si>
  <si>
    <t>Remarks</t>
  </si>
  <si>
    <t>Quantity</t>
  </si>
  <si>
    <t>METERS</t>
  </si>
  <si>
    <t>CWP01</t>
  </si>
  <si>
    <t>ANSA</t>
  </si>
  <si>
    <t>Initial revision</t>
  </si>
  <si>
    <t>Power and control cables</t>
  </si>
  <si>
    <t>CWE02</t>
  </si>
  <si>
    <t>1,2,3</t>
  </si>
  <si>
    <t>A</t>
  </si>
  <si>
    <t>JOAN</t>
  </si>
  <si>
    <t>Cable Length MTO</t>
  </si>
  <si>
    <t>ALINVEST</t>
  </si>
  <si>
    <t>E2558 ALINVEST</t>
  </si>
  <si>
    <t>3G2,5</t>
  </si>
  <si>
    <t>Type</t>
  </si>
  <si>
    <t>Cable Reference</t>
  </si>
  <si>
    <t>Category</t>
  </si>
  <si>
    <t>RV-K 0,6/1kV</t>
  </si>
  <si>
    <t>6XV1840-2AH10</t>
  </si>
  <si>
    <t>6XV1873-2F</t>
  </si>
  <si>
    <t>6XV1873-2F FO</t>
  </si>
  <si>
    <t>CWE03</t>
  </si>
  <si>
    <t>SF/UTP</t>
  </si>
  <si>
    <t>RORI</t>
  </si>
  <si>
    <t>2558-0000-GEN-E-MTO-CBLS-A  Plant Cable Length MTO</t>
  </si>
  <si>
    <t>Plant Cable Length MTO</t>
  </si>
  <si>
    <t>3G4</t>
  </si>
  <si>
    <t>4G25</t>
  </si>
  <si>
    <t>4G35</t>
  </si>
  <si>
    <t>7G1,5</t>
  </si>
  <si>
    <t>YSLY 300/500V</t>
  </si>
  <si>
    <t>CWC01</t>
  </si>
  <si>
    <t>5G1,5</t>
  </si>
  <si>
    <t>4G1,5</t>
  </si>
  <si>
    <t>3G1,5</t>
  </si>
  <si>
    <t>4G2,5</t>
  </si>
  <si>
    <t>4G2,5+SH</t>
  </si>
  <si>
    <t>RC4V-K 0,6/1kV</t>
  </si>
  <si>
    <t>CWP02</t>
  </si>
  <si>
    <t>4G4</t>
  </si>
  <si>
    <t>4G6</t>
  </si>
  <si>
    <t>4G70</t>
  </si>
  <si>
    <t>4G16</t>
  </si>
  <si>
    <t>4G16+SH</t>
  </si>
  <si>
    <t>4G35+SH</t>
  </si>
  <si>
    <t>4G4+SH</t>
  </si>
  <si>
    <t>V-K 0,6/1kV</t>
  </si>
  <si>
    <t>4G10+SH</t>
  </si>
  <si>
    <t>6G2,5</t>
  </si>
  <si>
    <t xml:space="preserve">Quantity </t>
  </si>
  <si>
    <t>Jednotková cena v Kč bez DPH</t>
  </si>
  <si>
    <t>Celková cena v Kč bez DPH</t>
  </si>
  <si>
    <t>CELKEM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</si>
</sst>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8"/>
      <color indexed="8"/>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sz val="9"/>
      <color theme="1" tint="0.499984740745262"/>
      <name val="Arial"/>
      <family val="2"/>
    </font>
    <font>
      <b/>
      <sz val="11"/>
      <color theme="1" tint="0.499984740745262"/>
      <name val="Calibri"/>
      <family val="2"/>
      <scheme val="minor"/>
    </font>
    <font>
      <sz val="9"/>
      <name val="Arial"/>
      <family val="2"/>
    </font>
    <font>
      <b/>
      <sz val="9"/>
      <name val="Arial"/>
      <family val="2"/>
    </font>
    <font>
      <sz val="12"/>
      <color theme="1"/>
      <name val="Arial"/>
      <family val="2"/>
    </font>
    <font>
      <sz val="8"/>
      <name val="Arial"/>
      <family val="2"/>
    </font>
    <font>
      <sz val="9"/>
      <color rgb="FFFF0000"/>
      <name val="Arial"/>
      <family val="2"/>
    </font>
    <font>
      <sz val="8"/>
      <color theme="1"/>
      <name val="Arial"/>
      <family val="2"/>
    </font>
    <font>
      <b/>
      <sz val="9"/>
      <color theme="1"/>
      <name val="Calibri"/>
      <family val="2"/>
      <charset val="238"/>
      <scheme val="minor"/>
    </font>
    <font>
      <b/>
      <sz val="12"/>
      <color theme="1"/>
      <name val="Calibri"/>
      <family val="2"/>
      <charset val="238"/>
      <scheme val="minor"/>
    </font>
  </fonts>
  <fills count="7">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s>
  <cellStyleXfs count="15">
    <xf numFmtId="0" fontId="0" fillId="0" borderId="0"/>
    <xf numFmtId="0" fontId="7" fillId="2" borderId="1"/>
    <xf numFmtId="0" fontId="4" fillId="3" borderId="1"/>
    <xf numFmtId="0" fontId="5" fillId="0" borderId="1"/>
    <xf numFmtId="49" fontId="4" fillId="5" borderId="4">
      <alignment horizontal="right" vertical="center"/>
    </xf>
    <xf numFmtId="0" fontId="3" fillId="0" borderId="0"/>
    <xf numFmtId="0" fontId="4" fillId="0" borderId="0"/>
    <xf numFmtId="0" fontId="4" fillId="0" borderId="0"/>
    <xf numFmtId="0" fontId="2" fillId="0" borderId="0"/>
    <xf numFmtId="0" fontId="2" fillId="0" borderId="0"/>
    <xf numFmtId="0" fontId="16" fillId="0" borderId="0"/>
    <xf numFmtId="0" fontId="1" fillId="0" borderId="0"/>
    <xf numFmtId="0" fontId="1" fillId="0" borderId="0"/>
    <xf numFmtId="0" fontId="20" fillId="0" borderId="1">
      <alignment vertical="center"/>
    </xf>
    <xf numFmtId="0" fontId="20" fillId="0" borderId="1">
      <alignment vertical="center"/>
    </xf>
  </cellStyleXfs>
  <cellXfs count="115">
    <xf numFmtId="0" fontId="0" fillId="0" borderId="0" xfId="0"/>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4" fillId="0" borderId="0" xfId="0" applyFont="1"/>
    <xf numFmtId="0" fontId="6" fillId="4" borderId="3" xfId="0" applyFont="1" applyFill="1" applyBorder="1" applyAlignment="1">
      <alignment horizontal="center" vertical="center" wrapText="1"/>
    </xf>
    <xf numFmtId="0" fontId="2" fillId="0" borderId="0" xfId="8"/>
    <xf numFmtId="0" fontId="11" fillId="0" borderId="1" xfId="8" applyFont="1" applyBorder="1" applyAlignment="1">
      <alignment vertical="center" wrapText="1"/>
    </xf>
    <xf numFmtId="0" fontId="10" fillId="0" borderId="1" xfId="8" applyFont="1" applyBorder="1" applyAlignment="1" applyProtection="1">
      <alignment horizontal="left" vertical="center" wrapText="1"/>
      <protection locked="0"/>
    </xf>
    <xf numFmtId="14" fontId="10" fillId="0" borderId="1" xfId="8" quotePrefix="1" applyNumberFormat="1" applyFont="1" applyBorder="1" applyAlignment="1" applyProtection="1">
      <alignment horizontal="left" vertical="center" wrapText="1"/>
      <protection locked="0"/>
    </xf>
    <xf numFmtId="0" fontId="11" fillId="0" borderId="7" xfId="8" applyFont="1" applyBorder="1" applyAlignment="1">
      <alignment vertical="center" wrapText="1"/>
    </xf>
    <xf numFmtId="0" fontId="14" fillId="0" borderId="1" xfId="8" applyFont="1" applyBorder="1" applyAlignment="1">
      <alignment horizontal="center" vertical="center" wrapText="1"/>
    </xf>
    <xf numFmtId="14" fontId="10" fillId="0" borderId="1" xfId="8" quotePrefix="1" applyNumberFormat="1" applyFont="1" applyBorder="1" applyAlignment="1" applyProtection="1">
      <alignment horizontal="center" vertical="center"/>
      <protection locked="0"/>
    </xf>
    <xf numFmtId="1" fontId="10" fillId="0" borderId="1" xfId="8" quotePrefix="1" applyNumberFormat="1" applyFont="1" applyBorder="1" applyAlignment="1" applyProtection="1">
      <alignment horizontal="center" vertical="center" wrapText="1"/>
      <protection locked="0"/>
    </xf>
    <xf numFmtId="0" fontId="10" fillId="0" borderId="0" xfId="8" applyFont="1" applyAlignment="1">
      <alignment vertical="center" wrapText="1"/>
    </xf>
    <xf numFmtId="0" fontId="2" fillId="0" borderId="0" xfId="9"/>
    <xf numFmtId="0" fontId="14" fillId="0" borderId="1" xfId="9" applyFont="1" applyBorder="1" applyAlignment="1">
      <alignment horizontal="center" vertical="center" wrapText="1"/>
    </xf>
    <xf numFmtId="0" fontId="10" fillId="0" borderId="1" xfId="9" applyFont="1" applyBorder="1" applyAlignment="1">
      <alignment horizontal="center" vertical="center" wrapText="1"/>
    </xf>
    <xf numFmtId="49" fontId="10" fillId="0" borderId="1" xfId="8" quotePrefix="1" applyNumberFormat="1" applyFont="1" applyBorder="1" applyAlignment="1" applyProtection="1">
      <alignment horizontal="left" vertical="center" wrapText="1"/>
      <protection locked="0"/>
    </xf>
    <xf numFmtId="49" fontId="14" fillId="0" borderId="1" xfId="8" applyNumberFormat="1" applyFont="1" applyBorder="1" applyAlignment="1">
      <alignment horizontal="center" vertical="center" wrapText="1"/>
    </xf>
    <xf numFmtId="49" fontId="10" fillId="0" borderId="1" xfId="8" applyNumberFormat="1" applyFont="1" applyBorder="1" applyAlignment="1">
      <alignment horizontal="center" vertical="center" wrapText="1"/>
    </xf>
    <xf numFmtId="49" fontId="10" fillId="0" borderId="0" xfId="8" applyNumberFormat="1" applyFont="1" applyAlignment="1">
      <alignment vertical="center" wrapText="1"/>
    </xf>
    <xf numFmtId="49" fontId="2" fillId="0" borderId="0" xfId="8" applyNumberFormat="1"/>
    <xf numFmtId="49" fontId="18" fillId="4" borderId="0" xfId="8" applyNumberFormat="1" applyFont="1" applyFill="1" applyAlignment="1">
      <alignment horizontal="left" vertical="top"/>
    </xf>
    <xf numFmtId="0" fontId="18" fillId="4" borderId="0" xfId="8" applyFont="1" applyFill="1" applyAlignment="1">
      <alignment horizontal="left" vertical="top"/>
    </xf>
    <xf numFmtId="0" fontId="19" fillId="4" borderId="0" xfId="8" applyFont="1" applyFill="1" applyAlignment="1">
      <alignment horizontal="center" vertical="center" wrapText="1"/>
    </xf>
    <xf numFmtId="0" fontId="10" fillId="0" borderId="1" xfId="8" quotePrefix="1" applyFont="1" applyBorder="1" applyAlignment="1" applyProtection="1">
      <alignment horizontal="left" vertical="center" wrapText="1"/>
      <protection locked="0"/>
    </xf>
    <xf numFmtId="0" fontId="10" fillId="0" borderId="1" xfId="9" quotePrefix="1" applyFont="1" applyBorder="1" applyAlignment="1" applyProtection="1">
      <alignment horizontal="center" vertical="center" wrapText="1"/>
      <protection locked="0"/>
    </xf>
    <xf numFmtId="0" fontId="1" fillId="0" borderId="0" xfId="11"/>
    <xf numFmtId="0" fontId="18" fillId="4" borderId="0" xfId="11" applyFont="1" applyFill="1" applyAlignment="1">
      <alignment horizontal="left" vertical="top"/>
    </xf>
    <xf numFmtId="0" fontId="19" fillId="4" borderId="0" xfId="11" applyFont="1" applyFill="1" applyAlignment="1">
      <alignment horizontal="center" vertical="center" wrapText="1"/>
    </xf>
    <xf numFmtId="0" fontId="10" fillId="0" borderId="1" xfId="11" applyFont="1" applyBorder="1" applyAlignment="1" applyProtection="1">
      <alignment horizontal="left" vertical="center" wrapText="1"/>
      <protection locked="0"/>
    </xf>
    <xf numFmtId="0" fontId="11" fillId="0" borderId="1" xfId="12" applyFont="1" applyBorder="1" applyAlignment="1">
      <alignment horizontal="center" vertical="center" shrinkToFit="1"/>
    </xf>
    <xf numFmtId="0" fontId="21" fillId="0" borderId="1" xfId="12" applyFont="1" applyBorder="1" applyAlignment="1">
      <alignment horizontal="center" vertical="center" textRotation="90"/>
    </xf>
    <xf numFmtId="0" fontId="11" fillId="0" borderId="1" xfId="12" applyFont="1" applyBorder="1" applyAlignment="1">
      <alignment horizontal="center" vertical="center" textRotation="90" wrapText="1"/>
    </xf>
    <xf numFmtId="0" fontId="1" fillId="0" borderId="0" xfId="12"/>
    <xf numFmtId="0" fontId="15" fillId="0" borderId="0" xfId="11" applyFont="1"/>
    <xf numFmtId="0" fontId="10" fillId="0" borderId="14" xfId="12" applyFont="1" applyBorder="1" applyAlignment="1">
      <alignment horizontal="center" vertical="center"/>
    </xf>
    <xf numFmtId="0" fontId="15" fillId="0" borderId="0" xfId="12" applyFont="1"/>
    <xf numFmtId="0" fontId="22" fillId="0" borderId="0" xfId="0" applyFont="1"/>
    <xf numFmtId="0" fontId="0" fillId="0" borderId="1" xfId="0" applyBorder="1" applyAlignment="1">
      <alignment horizontal="center" vertical="center"/>
    </xf>
    <xf numFmtId="0" fontId="24" fillId="0" borderId="0" xfId="8" applyFont="1"/>
    <xf numFmtId="0" fontId="4" fillId="0" borderId="1" xfId="0" applyFont="1" applyBorder="1" applyAlignment="1">
      <alignment horizontal="center" vertical="center"/>
    </xf>
    <xf numFmtId="0" fontId="20" fillId="0" borderId="5" xfId="14" applyBorder="1" applyAlignment="1">
      <alignment vertical="center" wrapText="1"/>
    </xf>
    <xf numFmtId="0" fontId="10" fillId="0" borderId="1" xfId="12" applyFont="1" applyBorder="1" applyAlignment="1">
      <alignment horizontal="center" vertical="center"/>
    </xf>
    <xf numFmtId="0" fontId="11" fillId="0" borderId="14" xfId="12" applyFont="1" applyBorder="1" applyAlignment="1">
      <alignment horizontal="center" vertical="center" shrinkToFit="1"/>
    </xf>
    <xf numFmtId="0" fontId="10" fillId="0" borderId="14" xfId="12" applyFont="1" applyBorder="1" applyAlignment="1">
      <alignment horizontal="left" vertical="center"/>
    </xf>
    <xf numFmtId="0" fontId="10" fillId="0" borderId="5" xfId="12" applyFont="1" applyBorder="1" applyAlignment="1">
      <alignment horizontal="center" vertical="center"/>
    </xf>
    <xf numFmtId="0" fontId="5" fillId="0" borderId="1" xfId="8" applyFont="1" applyBorder="1" applyAlignment="1">
      <alignment horizontal="center" vertical="center"/>
    </xf>
    <xf numFmtId="0" fontId="9" fillId="0" borderId="1" xfId="8" applyFont="1" applyBorder="1" applyAlignment="1">
      <alignment horizontal="center" vertical="center" wrapText="1"/>
    </xf>
    <xf numFmtId="0" fontId="10" fillId="0" borderId="1" xfId="8" applyFont="1" applyBorder="1" applyAlignment="1">
      <alignment horizontal="left" vertical="top"/>
    </xf>
    <xf numFmtId="0" fontId="11" fillId="0" borderId="5" xfId="8" applyFont="1" applyBorder="1" applyAlignment="1">
      <alignment horizontal="left" vertical="center" wrapText="1"/>
    </xf>
    <xf numFmtId="0" fontId="11" fillId="0" borderId="7" xfId="8" applyFont="1" applyBorder="1" applyAlignment="1">
      <alignment horizontal="left" vertical="center" wrapText="1"/>
    </xf>
    <xf numFmtId="0" fontId="10" fillId="0" borderId="5" xfId="8" applyFont="1" applyBorder="1" applyAlignment="1" applyProtection="1">
      <alignment horizontal="left" vertical="center" wrapText="1"/>
      <protection locked="0"/>
    </xf>
    <xf numFmtId="0" fontId="10" fillId="0" borderId="6" xfId="8" applyFont="1" applyBorder="1" applyAlignment="1" applyProtection="1">
      <alignment horizontal="left" vertical="center" wrapText="1"/>
      <protection locked="0"/>
    </xf>
    <xf numFmtId="0" fontId="10" fillId="0" borderId="7" xfId="8" applyFont="1" applyBorder="1" applyAlignment="1" applyProtection="1">
      <alignment horizontal="left" vertical="center" wrapText="1"/>
      <protection locked="0"/>
    </xf>
    <xf numFmtId="0" fontId="8" fillId="0" borderId="1" xfId="9" applyFont="1" applyBorder="1" applyAlignment="1" applyProtection="1">
      <alignment horizontal="center"/>
      <protection locked="0"/>
    </xf>
    <xf numFmtId="0" fontId="25" fillId="0" borderId="5" xfId="8" applyFont="1" applyBorder="1" applyAlignment="1" applyProtection="1">
      <alignment horizontal="left" vertical="center" wrapText="1"/>
      <protection locked="0"/>
    </xf>
    <xf numFmtId="0" fontId="25" fillId="0" borderId="6" xfId="8" applyFont="1" applyBorder="1" applyAlignment="1" applyProtection="1">
      <alignment horizontal="left" vertical="center" wrapText="1"/>
      <protection locked="0"/>
    </xf>
    <xf numFmtId="0" fontId="25" fillId="0" borderId="7" xfId="8" applyFont="1" applyBorder="1" applyAlignment="1" applyProtection="1">
      <alignment horizontal="left" vertical="center" wrapText="1"/>
      <protection locked="0"/>
    </xf>
    <xf numFmtId="14" fontId="10" fillId="0" borderId="5" xfId="8" applyNumberFormat="1" applyFont="1" applyBorder="1" applyAlignment="1" applyProtection="1">
      <alignment horizontal="left" vertical="center" wrapText="1"/>
      <protection locked="0"/>
    </xf>
    <xf numFmtId="0" fontId="12" fillId="0" borderId="0" xfId="8" applyFont="1" applyAlignment="1">
      <alignment horizontal="justify" vertical="center" wrapText="1"/>
    </xf>
    <xf numFmtId="0" fontId="13" fillId="6" borderId="5" xfId="8" applyFont="1" applyFill="1" applyBorder="1" applyAlignment="1">
      <alignment horizontal="center" vertical="center" wrapText="1"/>
    </xf>
    <xf numFmtId="0" fontId="13" fillId="6" borderId="6" xfId="8" applyFont="1" applyFill="1" applyBorder="1" applyAlignment="1">
      <alignment horizontal="center" vertical="center" wrapText="1"/>
    </xf>
    <xf numFmtId="0" fontId="13" fillId="6" borderId="7" xfId="8" applyFont="1" applyFill="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horizontal="center" vertical="center" wrapText="1"/>
    </xf>
    <xf numFmtId="0" fontId="14" fillId="0" borderId="7" xfId="8" applyFont="1" applyBorder="1" applyAlignment="1">
      <alignment horizontal="center" vertical="center" wrapText="1"/>
    </xf>
    <xf numFmtId="0" fontId="14" fillId="0" borderId="1" xfId="8" applyFont="1" applyBorder="1" applyAlignment="1" applyProtection="1">
      <alignment horizontal="center" vertical="center" wrapText="1"/>
      <protection locked="0"/>
    </xf>
    <xf numFmtId="0" fontId="10" fillId="0" borderId="1" xfId="8" applyFont="1" applyBorder="1" applyAlignment="1" applyProtection="1">
      <alignment horizontal="center" vertical="center" wrapText="1"/>
      <protection locked="0"/>
    </xf>
    <xf numFmtId="0" fontId="14" fillId="0" borderId="5" xfId="8" applyFont="1" applyBorder="1" applyAlignment="1" applyProtection="1">
      <alignment horizontal="center" vertical="center" wrapText="1"/>
      <protection locked="0"/>
    </xf>
    <xf numFmtId="0" fontId="14" fillId="0" borderId="6" xfId="8" applyFont="1" applyBorder="1" applyAlignment="1" applyProtection="1">
      <alignment horizontal="center" vertical="center" wrapText="1"/>
      <protection locked="0"/>
    </xf>
    <xf numFmtId="0" fontId="14" fillId="0" borderId="7" xfId="8" applyFont="1" applyBorder="1" applyAlignment="1" applyProtection="1">
      <alignment horizontal="center" vertical="center" wrapText="1"/>
      <protection locked="0"/>
    </xf>
    <xf numFmtId="0" fontId="15" fillId="0" borderId="1" xfId="8" applyFont="1" applyBorder="1" applyAlignment="1">
      <alignment horizontal="center" vertical="center" wrapText="1"/>
    </xf>
    <xf numFmtId="0" fontId="14" fillId="0" borderId="5" xfId="9" applyFont="1" applyBorder="1" applyAlignment="1" applyProtection="1">
      <alignment horizontal="center" vertical="center" wrapText="1"/>
      <protection locked="0"/>
    </xf>
    <xf numFmtId="0" fontId="14" fillId="0" borderId="6" xfId="9" applyFont="1" applyBorder="1" applyAlignment="1" applyProtection="1">
      <alignment horizontal="center" vertical="center" wrapText="1"/>
      <protection locked="0"/>
    </xf>
    <xf numFmtId="0" fontId="14" fillId="0" borderId="7" xfId="9" applyFont="1" applyBorder="1" applyAlignment="1" applyProtection="1">
      <alignment horizontal="center" vertical="center" wrapText="1"/>
      <protection locked="0"/>
    </xf>
    <xf numFmtId="0" fontId="15" fillId="0" borderId="1" xfId="9" applyFont="1" applyBorder="1" applyAlignment="1">
      <alignment horizontal="center" vertical="center" wrapText="1"/>
    </xf>
    <xf numFmtId="0" fontId="14" fillId="0" borderId="1" xfId="9" applyFont="1" applyBorder="1" applyAlignment="1">
      <alignment horizontal="center" vertical="center" wrapText="1"/>
    </xf>
    <xf numFmtId="0" fontId="10" fillId="0" borderId="5" xfId="9" applyFont="1" applyBorder="1" applyAlignment="1" applyProtection="1">
      <alignment horizontal="center" vertical="center" wrapText="1"/>
      <protection locked="0"/>
    </xf>
    <xf numFmtId="0" fontId="10" fillId="0" borderId="6" xfId="9" applyFont="1" applyBorder="1" applyAlignment="1" applyProtection="1">
      <alignment horizontal="center" vertical="center" wrapText="1"/>
      <protection locked="0"/>
    </xf>
    <xf numFmtId="0" fontId="10" fillId="0" borderId="7" xfId="9" applyFont="1" applyBorder="1" applyAlignment="1" applyProtection="1">
      <alignment horizontal="center" vertical="center" wrapText="1"/>
      <protection locked="0"/>
    </xf>
    <xf numFmtId="0" fontId="10" fillId="0" borderId="5" xfId="9" applyFont="1" applyBorder="1" applyAlignment="1" applyProtection="1">
      <alignment horizontal="left" vertical="center" wrapText="1"/>
      <protection locked="0"/>
    </xf>
    <xf numFmtId="0" fontId="10" fillId="0" borderId="6" xfId="9" applyFont="1" applyBorder="1" applyAlignment="1" applyProtection="1">
      <alignment horizontal="left" vertical="center" wrapText="1"/>
      <protection locked="0"/>
    </xf>
    <xf numFmtId="0" fontId="10" fillId="0" borderId="7" xfId="9" applyFont="1" applyBorder="1" applyAlignment="1" applyProtection="1">
      <alignment horizontal="left" vertical="center" wrapText="1"/>
      <protection locked="0"/>
    </xf>
    <xf numFmtId="14" fontId="10" fillId="0" borderId="6" xfId="8" applyNumberFormat="1" applyFont="1" applyBorder="1" applyAlignment="1" applyProtection="1">
      <alignment horizontal="left" vertical="center" wrapText="1"/>
      <protection locked="0"/>
    </xf>
    <xf numFmtId="14" fontId="10" fillId="0" borderId="7" xfId="8" applyNumberFormat="1" applyFont="1" applyBorder="1" applyAlignment="1" applyProtection="1">
      <alignment horizontal="left" vertical="center" wrapText="1"/>
      <protection locked="0"/>
    </xf>
    <xf numFmtId="0" fontId="13" fillId="6" borderId="1" xfId="9" applyFont="1" applyFill="1" applyBorder="1" applyAlignment="1">
      <alignment horizontal="center" vertical="center" wrapText="1"/>
    </xf>
    <xf numFmtId="0" fontId="9" fillId="0" borderId="10" xfId="11" applyFont="1" applyBorder="1" applyAlignment="1">
      <alignment horizontal="center" vertical="center" wrapText="1"/>
    </xf>
    <xf numFmtId="0" fontId="9" fillId="0" borderId="11" xfId="11" applyFont="1" applyBorder="1" applyAlignment="1">
      <alignment horizontal="center" vertical="center" wrapText="1"/>
    </xf>
    <xf numFmtId="0" fontId="9" fillId="0" borderId="12" xfId="11" applyFont="1" applyBorder="1" applyAlignment="1">
      <alignment horizontal="center" vertical="center" wrapText="1"/>
    </xf>
    <xf numFmtId="0" fontId="9" fillId="0" borderId="13" xfId="11" applyFont="1" applyBorder="1" applyAlignment="1">
      <alignment horizontal="center" vertical="center" wrapText="1"/>
    </xf>
    <xf numFmtId="0" fontId="9" fillId="0" borderId="8" xfId="11" applyFont="1" applyBorder="1" applyAlignment="1">
      <alignment horizontal="center" vertical="center" wrapText="1"/>
    </xf>
    <xf numFmtId="0" fontId="9" fillId="0" borderId="9" xfId="11" applyFont="1" applyBorder="1" applyAlignment="1">
      <alignment horizontal="center" vertical="center" wrapText="1"/>
    </xf>
    <xf numFmtId="0" fontId="10" fillId="0" borderId="1" xfId="11" applyFont="1" applyBorder="1" applyAlignment="1">
      <alignment horizontal="left" vertical="top"/>
    </xf>
    <xf numFmtId="0" fontId="11" fillId="0" borderId="5" xfId="11" applyFont="1" applyBorder="1" applyAlignment="1">
      <alignment horizontal="left" vertical="center" wrapText="1"/>
    </xf>
    <xf numFmtId="0" fontId="11" fillId="0" borderId="7" xfId="11" applyFont="1" applyBorder="1" applyAlignment="1">
      <alignment horizontal="left" vertical="center" wrapText="1"/>
    </xf>
    <xf numFmtId="0" fontId="10" fillId="0" borderId="5" xfId="11" applyFont="1" applyBorder="1" applyAlignment="1" applyProtection="1">
      <alignment horizontal="left" vertical="center" wrapText="1"/>
      <protection locked="0"/>
    </xf>
    <xf numFmtId="0" fontId="10" fillId="0" borderId="6" xfId="11" applyFont="1" applyBorder="1" applyAlignment="1" applyProtection="1">
      <alignment horizontal="left" vertical="center" wrapText="1"/>
      <protection locked="0"/>
    </xf>
    <xf numFmtId="0" fontId="10" fillId="0" borderId="7" xfId="11" applyFont="1" applyBorder="1" applyAlignment="1" applyProtection="1">
      <alignment horizontal="left" vertical="center" wrapText="1"/>
      <protection locked="0"/>
    </xf>
    <xf numFmtId="14" fontId="10" fillId="0" borderId="5" xfId="11" applyNumberFormat="1" applyFont="1" applyBorder="1" applyAlignment="1" applyProtection="1">
      <alignment horizontal="left" vertical="center" wrapText="1"/>
      <protection locked="0"/>
    </xf>
    <xf numFmtId="0" fontId="12" fillId="0" borderId="0" xfId="11" applyFont="1" applyAlignment="1">
      <alignment horizontal="justify" vertical="center" wrapText="1"/>
    </xf>
    <xf numFmtId="0" fontId="11" fillId="0" borderId="5" xfId="12" applyFont="1" applyBorder="1" applyAlignment="1">
      <alignment horizontal="center" vertical="center" textRotation="90" wrapText="1"/>
    </xf>
    <xf numFmtId="0" fontId="11" fillId="0" borderId="7" xfId="12" applyFont="1" applyBorder="1" applyAlignment="1">
      <alignment horizontal="center" vertical="center" textRotation="90" wrapText="1"/>
    </xf>
    <xf numFmtId="0" fontId="10" fillId="0" borderId="5" xfId="12" applyFont="1" applyBorder="1" applyAlignment="1">
      <alignment horizontal="center" vertical="center"/>
    </xf>
    <xf numFmtId="0" fontId="10" fillId="0" borderId="7" xfId="12" applyFont="1" applyBorder="1" applyAlignment="1">
      <alignment horizontal="center" vertical="center"/>
    </xf>
    <xf numFmtId="0" fontId="20" fillId="0" borderId="5" xfId="14" applyBorder="1" applyAlignment="1">
      <alignment horizontal="center" vertical="center" wrapText="1"/>
    </xf>
    <xf numFmtId="0" fontId="20" fillId="0" borderId="7" xfId="14" applyBorder="1" applyAlignment="1">
      <alignment horizontal="center" vertical="center" wrapText="1"/>
    </xf>
    <xf numFmtId="0" fontId="6" fillId="4" borderId="1" xfId="0" applyFont="1" applyFill="1" applyBorder="1" applyAlignment="1">
      <alignment horizontal="center" vertical="center" wrapText="1"/>
    </xf>
    <xf numFmtId="0" fontId="1" fillId="0" borderId="1" xfId="12" applyBorder="1" applyAlignment="1">
      <alignment wrapText="1"/>
    </xf>
    <xf numFmtId="4" fontId="1" fillId="0" borderId="1" xfId="12" applyNumberFormat="1" applyBorder="1"/>
    <xf numFmtId="4" fontId="15" fillId="0" borderId="1" xfId="12" applyNumberFormat="1" applyFont="1" applyBorder="1"/>
    <xf numFmtId="0" fontId="26" fillId="0" borderId="0" xfId="11" applyFont="1"/>
    <xf numFmtId="0" fontId="27" fillId="0" borderId="0" xfId="11" applyFont="1"/>
    <xf numFmtId="4" fontId="1" fillId="0" borderId="16" xfId="12" applyNumberFormat="1" applyBorder="1"/>
    <xf numFmtId="4" fontId="27" fillId="0" borderId="15" xfId="11" applyNumberFormat="1" applyFont="1" applyBorder="1"/>
  </cellXfs>
  <cellStyles count="15">
    <cellStyle name="ColStyle3" xfId="4" xr:uid="{00000000-0005-0000-0000-000000000000}"/>
    <cellStyle name="ColStyle7" xfId="14" xr:uid="{22FAE15A-0F1D-421A-BC6C-96F3BB33E0D8}"/>
    <cellStyle name="ColStyle8" xfId="13" xr:uid="{ACD2B2E8-02F1-41B9-9F7B-6E75C417A424}"/>
    <cellStyle name="EplDataIDStyle" xfId="1" xr:uid="{00000000-0005-0000-0000-000001000000}"/>
    <cellStyle name="EplDataROStyle" xfId="2" xr:uid="{00000000-0005-0000-0000-000002000000}"/>
    <cellStyle name="EplDataRWStyle" xfId="3" xr:uid="{00000000-0005-0000-0000-00000300000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3" xfId="12" xr:uid="{9FF1FF82-8ED3-4720-9376-9A4D7C00CAC7}"/>
    <cellStyle name="Normal 4" xfId="7" xr:uid="{00000000-0005-0000-0000-000007000000}"/>
    <cellStyle name="Normal 5" xfId="8" xr:uid="{ADB61FB0-D5A4-431B-96B8-75FD4B4B39EA}"/>
    <cellStyle name="Normal 5 2" xfId="11" xr:uid="{06E37917-CBC5-40CB-B858-48B60AC6CFCE}"/>
    <cellStyle name="Normální" xfId="0" builtinId="0"/>
  </cellStyles>
  <dxfs count="68">
    <dxf>
      <fill>
        <patternFill>
          <bgColor theme="0" tint="-0.14996795556505021"/>
        </patternFill>
      </fill>
    </dxf>
    <dxf>
      <fill>
        <patternFill>
          <bgColor theme="0" tint="-0.14996795556505021"/>
        </patternFill>
      </fill>
    </dxf>
    <dxf>
      <fill>
        <patternFill>
          <bgColor theme="0" tint="-0.14996795556505021"/>
        </patternFill>
      </fill>
    </dxf>
    <dxf>
      <fill>
        <patternFill>
          <bgColor rgb="FFFFFF99"/>
        </patternFill>
      </fill>
    </dxf>
    <dxf>
      <fill>
        <patternFill>
          <bgColor theme="0" tint="-0.14996795556505021"/>
        </patternFill>
      </fill>
    </dxf>
    <dxf>
      <fill>
        <patternFill>
          <bgColor theme="3" tint="0.79998168889431442"/>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ill>
        <patternFill>
          <bgColor theme="3" tint="0.79998168889431442"/>
        </patternFill>
      </fill>
    </dxf>
    <dxf>
      <fill>
        <patternFill>
          <bgColor theme="0" tint="-0.14996795556505021"/>
        </patternFill>
      </fill>
    </dxf>
    <dxf>
      <fill>
        <patternFill>
          <bgColor rgb="FFFFFF99"/>
        </patternFill>
      </fill>
    </dxf>
    <dxf>
      <fill>
        <patternFill>
          <bgColor theme="3" tint="0.79998168889431442"/>
        </patternFill>
      </fill>
    </dxf>
    <dxf>
      <fill>
        <patternFill>
          <bgColor theme="0" tint="-0.14996795556505021"/>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ill>
        <patternFill>
          <bgColor rgb="FFFFFF99"/>
        </patternFill>
      </fill>
    </dxf>
    <dxf>
      <fill>
        <patternFill>
          <bgColor theme="3" tint="0.79998168889431442"/>
        </patternFill>
      </fill>
    </dxf>
    <dxf>
      <fill>
        <patternFill>
          <bgColor theme="0" tint="-0.14996795556505021"/>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rgb="FFFFFF99"/>
        </patternFill>
      </fill>
    </dxf>
    <dxf>
      <fill>
        <patternFill>
          <bgColor theme="3" tint="0.79998168889431442"/>
        </patternFill>
      </fill>
    </dxf>
    <dxf>
      <fill>
        <patternFill>
          <bgColor rgb="FFFFFF99"/>
        </patternFill>
      </fill>
    </dxf>
    <dxf>
      <fill>
        <patternFill>
          <bgColor theme="3" tint="0.79998168889431442"/>
        </patternFill>
      </fill>
    </dxf>
    <dxf>
      <fill>
        <patternFill>
          <bgColor theme="0" tint="-0.14996795556505021"/>
        </patternFill>
      </fill>
    </dxf>
    <dxf>
      <fill>
        <patternFill>
          <bgColor theme="0" tint="-0.14996795556505021"/>
        </patternFill>
      </fill>
    </dxf>
    <dxf>
      <fill>
        <patternFill>
          <bgColor theme="3" tint="0.79998168889431442"/>
        </patternFill>
      </fill>
    </dxf>
    <dxf>
      <fill>
        <patternFill>
          <bgColor rgb="FFFFFF99"/>
        </patternFill>
      </fill>
    </dxf>
    <dxf>
      <fill>
        <patternFill>
          <bgColor theme="3" tint="0.79998168889431442"/>
        </patternFill>
      </fill>
    </dxf>
    <dxf>
      <fill>
        <patternFill>
          <bgColor rgb="FFFFFF99"/>
        </patternFill>
      </fill>
    </dxf>
    <dxf>
      <fill>
        <patternFill>
          <bgColor theme="0" tint="-0.14996795556505021"/>
        </patternFill>
      </fill>
    </dxf>
    <dxf>
      <fill>
        <patternFill>
          <bgColor theme="0" tint="-0.14996795556505021"/>
        </patternFill>
      </fill>
    </dxf>
    <dxf>
      <fill>
        <patternFill>
          <bgColor rgb="FFFFFF99"/>
        </patternFill>
      </fill>
    </dxf>
    <dxf>
      <fill>
        <patternFill>
          <bgColor theme="3" tint="0.79998168889431442"/>
        </patternFill>
      </fill>
    </dxf>
    <dxf>
      <fill>
        <patternFill>
          <bgColor theme="3" tint="0.79998168889431442"/>
        </patternFill>
      </fill>
    </dxf>
    <dxf>
      <fill>
        <patternFill>
          <bgColor theme="0" tint="-0.14996795556505021"/>
        </patternFill>
      </fill>
    </dxf>
    <dxf>
      <fill>
        <patternFill>
          <bgColor rgb="FFFFFF99"/>
        </patternFill>
      </fill>
    </dxf>
    <dxf>
      <fill>
        <patternFill>
          <bgColor theme="3" tint="0.79998168889431442"/>
        </patternFill>
      </fill>
    </dxf>
    <dxf>
      <fill>
        <patternFill>
          <bgColor theme="0" tint="-0.14996795556505021"/>
        </patternFill>
      </fill>
    </dxf>
    <dxf>
      <fill>
        <patternFill>
          <bgColor rgb="FFFFFF99"/>
        </patternFill>
      </fill>
    </dxf>
    <dxf>
      <fill>
        <patternFill>
          <bgColor theme="3" tint="0.79998168889431442"/>
        </patternFill>
      </fill>
    </dxf>
    <dxf>
      <fill>
        <patternFill>
          <bgColor theme="0" tint="-0.14996795556505021"/>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ill>
        <patternFill>
          <bgColor theme="3" tint="0.79998168889431442"/>
        </patternFill>
      </fill>
    </dxf>
    <dxf>
      <fill>
        <patternFill>
          <bgColor rgb="FFFFFF99"/>
        </patternFill>
      </fill>
    </dxf>
    <dxf>
      <fill>
        <patternFill>
          <bgColor theme="0" tint="-0.14996795556505021"/>
        </patternFill>
      </fill>
    </dxf>
    <dxf>
      <fill>
        <patternFill>
          <bgColor theme="0" tint="-0.14996795556505021"/>
        </patternFill>
      </fill>
    </dxf>
    <dxf>
      <fill>
        <patternFill>
          <bgColor theme="3" tint="0.79998168889431442"/>
        </patternFill>
      </fill>
    </dxf>
    <dxf>
      <fill>
        <patternFill>
          <bgColor rgb="FFFFFF99"/>
        </patternFill>
      </fill>
    </dxf>
    <dxf>
      <fill>
        <patternFill>
          <bgColor rgb="FFFFFF99"/>
        </patternFill>
      </fill>
    </dxf>
    <dxf>
      <fill>
        <patternFill>
          <bgColor theme="3" tint="0.79998168889431442"/>
        </patternFill>
      </fill>
    </dxf>
    <dxf>
      <fill>
        <patternFill>
          <bgColor theme="0" tint="-0.14996795556505021"/>
        </patternFill>
      </fill>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67"/>
      <tableStyleElement type="headerRow" dxfId="66"/>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 Type="http://schemas.openxmlformats.org/officeDocument/2006/relationships/worksheet" Target="worksheets/sheet3.xml"/><Relationship Id="rId21" Type="http://schemas.openxmlformats.org/officeDocument/2006/relationships/externalLink" Target="externalLinks/externalLink16.xml"/><Relationship Id="rId34" Type="http://schemas.openxmlformats.org/officeDocument/2006/relationships/customXml" Target="../customXml/item1.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externalLink" Target="externalLinks/externalLink2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36" Type="http://schemas.openxmlformats.org/officeDocument/2006/relationships/customXml" Target="../customXml/item3.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theme" Target="theme/theme1.xml"/><Relationship Id="rId35" Type="http://schemas.openxmlformats.org/officeDocument/2006/relationships/customXml" Target="../customXml/item2.xml"/><Relationship Id="rId8"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219680</xdr:colOff>
      <xdr:row>0</xdr:row>
      <xdr:rowOff>56191</xdr:rowOff>
    </xdr:from>
    <xdr:to>
      <xdr:col>7</xdr:col>
      <xdr:colOff>380344</xdr:colOff>
      <xdr:row>3</xdr:row>
      <xdr:rowOff>149088</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692289" y="56191"/>
          <a:ext cx="881251" cy="7886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316396</xdr:colOff>
      <xdr:row>0</xdr:row>
      <xdr:rowOff>38100</xdr:rowOff>
    </xdr:from>
    <xdr:to>
      <xdr:col>7</xdr:col>
      <xdr:colOff>189897</xdr:colOff>
      <xdr:row>3</xdr:row>
      <xdr:rowOff>126027</xdr:rowOff>
    </xdr:to>
    <xdr:pic>
      <xdr:nvPicPr>
        <xdr:cNvPr id="11" name="Imagen 1">
          <a:extLst>
            <a:ext uri="{FF2B5EF4-FFF2-40B4-BE49-F238E27FC236}">
              <a16:creationId xmlns:a16="http://schemas.microsoft.com/office/drawing/2014/main" id="{55E4A5B5-12BA-4A46-8BF4-759C53A97CF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80113" y="38100"/>
          <a:ext cx="875697" cy="7836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58EADA59-531A-46C9-A406-F4E1706DD1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158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399552</xdr:colOff>
      <xdr:row>0</xdr:row>
      <xdr:rowOff>64994</xdr:rowOff>
    </xdr:from>
    <xdr:to>
      <xdr:col>8</xdr:col>
      <xdr:colOff>575697</xdr:colOff>
      <xdr:row>3</xdr:row>
      <xdr:rowOff>157145</xdr:rowOff>
    </xdr:to>
    <xdr:pic>
      <xdr:nvPicPr>
        <xdr:cNvPr id="5" name="Imagen 1">
          <a:extLst>
            <a:ext uri="{FF2B5EF4-FFF2-40B4-BE49-F238E27FC236}">
              <a16:creationId xmlns:a16="http://schemas.microsoft.com/office/drawing/2014/main" id="{8DBD050F-C2F0-4582-AAC4-6E97274D7B2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6529170" y="64994"/>
          <a:ext cx="895756" cy="78691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view="pageBreakPreview" zoomScale="115" zoomScaleNormal="100" zoomScaleSheetLayoutView="115" workbookViewId="0">
      <selection activeCell="C10" sqref="C10:F10"/>
    </sheetView>
  </sheetViews>
  <sheetFormatPr defaultColWidth="11.42578125" defaultRowHeight="15" x14ac:dyDescent="0.25"/>
  <cols>
    <col min="1" max="1" width="4.42578125" style="21" bestFit="1" customWidth="1"/>
    <col min="2" max="2" width="14.140625" style="5" customWidth="1"/>
    <col min="3" max="3" width="11.85546875" style="5" customWidth="1"/>
    <col min="4" max="4" width="17" style="5" customWidth="1"/>
    <col min="5" max="5" width="8.140625" style="5" bestFit="1" customWidth="1"/>
    <col min="6" max="6" width="11.42578125" style="5" customWidth="1"/>
    <col min="7" max="7" width="10.85546875" style="5" bestFit="1" customWidth="1"/>
    <col min="8" max="8" width="8.7109375" style="5" customWidth="1"/>
    <col min="9" max="16384" width="11.42578125" style="5"/>
  </cols>
  <sheetData>
    <row r="1" spans="1:8" ht="15" customHeight="1" x14ac:dyDescent="0.25">
      <c r="A1" s="47" t="s">
        <v>49</v>
      </c>
      <c r="B1" s="47"/>
      <c r="C1" s="48" t="s">
        <v>63</v>
      </c>
      <c r="D1" s="48"/>
      <c r="E1" s="48"/>
      <c r="F1" s="48"/>
      <c r="G1" s="49"/>
      <c r="H1" s="49"/>
    </row>
    <row r="2" spans="1:8" ht="24.75" customHeight="1" x14ac:dyDescent="0.25">
      <c r="A2" s="47"/>
      <c r="B2" s="47"/>
      <c r="C2" s="48"/>
      <c r="D2" s="48"/>
      <c r="E2" s="48"/>
      <c r="F2" s="48"/>
      <c r="G2" s="49"/>
      <c r="H2" s="49"/>
    </row>
    <row r="3" spans="1:8" ht="15" customHeight="1" x14ac:dyDescent="0.25">
      <c r="A3" s="47"/>
      <c r="B3" s="47"/>
      <c r="C3" s="48" t="s">
        <v>0</v>
      </c>
      <c r="D3" s="48"/>
      <c r="E3" s="48"/>
      <c r="F3" s="48"/>
      <c r="G3" s="49"/>
      <c r="H3" s="49"/>
    </row>
    <row r="4" spans="1:8" x14ac:dyDescent="0.25">
      <c r="A4" s="47"/>
      <c r="B4" s="47"/>
      <c r="C4" s="48"/>
      <c r="D4" s="48"/>
      <c r="E4" s="48"/>
      <c r="F4" s="48"/>
      <c r="G4" s="49"/>
      <c r="H4" s="49"/>
    </row>
    <row r="5" spans="1:8" x14ac:dyDescent="0.25">
      <c r="A5" s="22"/>
      <c r="B5" s="23"/>
      <c r="C5" s="24"/>
      <c r="D5" s="24"/>
      <c r="E5" s="24"/>
      <c r="F5" s="24"/>
      <c r="G5" s="23"/>
      <c r="H5" s="23"/>
    </row>
    <row r="6" spans="1:8" x14ac:dyDescent="0.25">
      <c r="A6" s="50" t="s">
        <v>1</v>
      </c>
      <c r="B6" s="51"/>
      <c r="C6" s="52" t="s">
        <v>49</v>
      </c>
      <c r="D6" s="53"/>
      <c r="E6" s="53"/>
      <c r="F6" s="54"/>
      <c r="G6" s="6" t="s">
        <v>2</v>
      </c>
      <c r="H6" s="7" t="s">
        <v>61</v>
      </c>
    </row>
    <row r="7" spans="1:8" ht="15" customHeight="1" x14ac:dyDescent="0.25">
      <c r="A7" s="50" t="s">
        <v>3</v>
      </c>
      <c r="B7" s="51"/>
      <c r="C7" s="52">
        <v>2558</v>
      </c>
      <c r="D7" s="53"/>
      <c r="E7" s="53"/>
      <c r="F7" s="54"/>
      <c r="G7" s="6" t="s">
        <v>4</v>
      </c>
      <c r="H7" s="7" t="s">
        <v>41</v>
      </c>
    </row>
    <row r="8" spans="1:8" ht="15" customHeight="1" x14ac:dyDescent="0.25">
      <c r="A8" s="50" t="s">
        <v>5</v>
      </c>
      <c r="B8" s="51"/>
      <c r="C8" s="52" t="s">
        <v>50</v>
      </c>
      <c r="D8" s="53"/>
      <c r="E8" s="53"/>
      <c r="F8" s="54"/>
      <c r="G8" s="6" t="s">
        <v>34</v>
      </c>
      <c r="H8" s="7" t="s">
        <v>41</v>
      </c>
    </row>
    <row r="9" spans="1:8" ht="15" customHeight="1" x14ac:dyDescent="0.25">
      <c r="A9" s="50" t="s">
        <v>33</v>
      </c>
      <c r="B9" s="51"/>
      <c r="C9" s="56" t="s">
        <v>62</v>
      </c>
      <c r="D9" s="57"/>
      <c r="E9" s="57"/>
      <c r="F9" s="58"/>
      <c r="G9" s="6" t="s">
        <v>7</v>
      </c>
      <c r="H9" s="17" t="s">
        <v>46</v>
      </c>
    </row>
    <row r="10" spans="1:8" ht="15" customHeight="1" x14ac:dyDescent="0.25">
      <c r="A10" s="50" t="s">
        <v>6</v>
      </c>
      <c r="B10" s="51"/>
      <c r="C10" s="59">
        <v>46000</v>
      </c>
      <c r="D10" s="53"/>
      <c r="E10" s="53"/>
      <c r="F10" s="54"/>
      <c r="G10" s="9" t="s">
        <v>8</v>
      </c>
      <c r="H10" s="8" t="s">
        <v>28</v>
      </c>
    </row>
    <row r="11" spans="1:8" x14ac:dyDescent="0.25">
      <c r="A11" s="60"/>
      <c r="B11" s="60"/>
      <c r="C11" s="60"/>
      <c r="D11" s="60"/>
      <c r="E11" s="60"/>
      <c r="F11" s="60"/>
      <c r="G11" s="60"/>
    </row>
    <row r="12" spans="1:8" ht="15" customHeight="1" x14ac:dyDescent="0.25">
      <c r="A12" s="61" t="s">
        <v>32</v>
      </c>
      <c r="B12" s="62"/>
      <c r="C12" s="62"/>
      <c r="D12" s="62"/>
      <c r="E12" s="62"/>
      <c r="F12" s="62"/>
      <c r="G12" s="62"/>
      <c r="H12" s="63"/>
    </row>
    <row r="13" spans="1:8" ht="15" customHeight="1" x14ac:dyDescent="0.25">
      <c r="A13" s="18" t="s">
        <v>9</v>
      </c>
      <c r="B13" s="10" t="s">
        <v>10</v>
      </c>
      <c r="C13" s="64" t="s">
        <v>11</v>
      </c>
      <c r="D13" s="65"/>
      <c r="E13" s="65"/>
      <c r="F13" s="65"/>
      <c r="G13" s="66"/>
      <c r="H13" s="10" t="s">
        <v>12</v>
      </c>
    </row>
    <row r="14" spans="1:8" ht="15" customHeight="1" x14ac:dyDescent="0.25">
      <c r="A14" s="19" t="s">
        <v>46</v>
      </c>
      <c r="B14" s="11">
        <v>46000</v>
      </c>
      <c r="C14" s="55" t="s">
        <v>42</v>
      </c>
      <c r="D14" s="55"/>
      <c r="E14" s="55"/>
      <c r="F14" s="55"/>
      <c r="G14" s="55"/>
      <c r="H14" s="12" t="s">
        <v>45</v>
      </c>
    </row>
    <row r="15" spans="1:8" ht="15" customHeight="1" x14ac:dyDescent="0.25">
      <c r="A15" s="19"/>
      <c r="B15" s="11"/>
      <c r="C15" s="55"/>
      <c r="D15" s="55"/>
      <c r="E15" s="55"/>
      <c r="F15" s="55"/>
      <c r="G15" s="55"/>
      <c r="H15" s="12"/>
    </row>
    <row r="16" spans="1:8" ht="15" customHeight="1" x14ac:dyDescent="0.25">
      <c r="A16" s="19"/>
      <c r="B16" s="11"/>
      <c r="C16" s="55"/>
      <c r="D16" s="55"/>
      <c r="E16" s="55"/>
      <c r="F16" s="55"/>
      <c r="G16" s="55"/>
      <c r="H16" s="12"/>
    </row>
    <row r="17" spans="1:8" ht="15" customHeight="1" x14ac:dyDescent="0.25">
      <c r="A17" s="19"/>
      <c r="B17" s="11"/>
      <c r="C17" s="55"/>
      <c r="D17" s="55"/>
      <c r="E17" s="55"/>
      <c r="F17" s="55"/>
      <c r="G17" s="55"/>
      <c r="H17" s="12"/>
    </row>
    <row r="18" spans="1:8" ht="15" customHeight="1" x14ac:dyDescent="0.25">
      <c r="A18" s="19"/>
      <c r="B18" s="11"/>
      <c r="C18" s="55"/>
      <c r="D18" s="55"/>
      <c r="E18" s="55"/>
      <c r="F18" s="55"/>
      <c r="G18" s="55"/>
      <c r="H18" s="12"/>
    </row>
    <row r="19" spans="1:8" ht="15" customHeight="1" x14ac:dyDescent="0.25">
      <c r="A19" s="19"/>
      <c r="B19" s="11"/>
      <c r="C19" s="55"/>
      <c r="D19" s="55"/>
      <c r="E19" s="55"/>
      <c r="F19" s="55"/>
      <c r="G19" s="55"/>
      <c r="H19" s="12"/>
    </row>
    <row r="20" spans="1:8" ht="15" customHeight="1" x14ac:dyDescent="0.25">
      <c r="A20" s="19"/>
      <c r="B20" s="11"/>
      <c r="C20" s="68"/>
      <c r="D20" s="68"/>
      <c r="E20" s="68"/>
      <c r="F20" s="68"/>
      <c r="G20" s="68"/>
      <c r="H20" s="12"/>
    </row>
    <row r="21" spans="1:8" ht="15" customHeight="1" x14ac:dyDescent="0.25">
      <c r="A21" s="19"/>
      <c r="B21" s="11"/>
      <c r="C21" s="68"/>
      <c r="D21" s="68"/>
      <c r="E21" s="68"/>
      <c r="F21" s="68"/>
      <c r="G21" s="68"/>
      <c r="H21" s="12"/>
    </row>
    <row r="22" spans="1:8" ht="15" customHeight="1" x14ac:dyDescent="0.25">
      <c r="A22" s="19"/>
      <c r="B22" s="11"/>
      <c r="C22" s="69"/>
      <c r="D22" s="70"/>
      <c r="E22" s="70"/>
      <c r="F22" s="70"/>
      <c r="G22" s="71"/>
      <c r="H22" s="12"/>
    </row>
    <row r="23" spans="1:8" ht="15" customHeight="1" x14ac:dyDescent="0.25">
      <c r="A23" s="19"/>
      <c r="B23" s="11"/>
      <c r="C23" s="67"/>
      <c r="D23" s="67"/>
      <c r="E23" s="67"/>
      <c r="F23" s="67"/>
      <c r="G23" s="67"/>
      <c r="H23" s="12"/>
    </row>
    <row r="24" spans="1:8" ht="15" customHeight="1" x14ac:dyDescent="0.25">
      <c r="A24" s="19"/>
      <c r="B24" s="11"/>
      <c r="C24" s="67"/>
      <c r="D24" s="67"/>
      <c r="E24" s="67"/>
      <c r="F24" s="67"/>
      <c r="G24" s="67"/>
      <c r="H24" s="12"/>
    </row>
    <row r="25" spans="1:8" ht="15" customHeight="1" x14ac:dyDescent="0.25">
      <c r="A25" s="19"/>
      <c r="B25" s="11"/>
      <c r="C25" s="67"/>
      <c r="D25" s="67"/>
      <c r="E25" s="67"/>
      <c r="F25" s="67"/>
      <c r="G25" s="67"/>
      <c r="H25" s="12"/>
    </row>
    <row r="26" spans="1:8" ht="15" customHeight="1" x14ac:dyDescent="0.25">
      <c r="A26" s="19"/>
      <c r="B26" s="11"/>
      <c r="C26" s="67"/>
      <c r="D26" s="67"/>
      <c r="E26" s="67"/>
      <c r="F26" s="67"/>
      <c r="G26" s="67"/>
      <c r="H26" s="12"/>
    </row>
    <row r="27" spans="1:8" ht="15" customHeight="1" x14ac:dyDescent="0.25">
      <c r="A27" s="19"/>
      <c r="B27" s="11"/>
      <c r="C27" s="67"/>
      <c r="D27" s="67"/>
      <c r="E27" s="67"/>
      <c r="F27" s="67"/>
      <c r="G27" s="67"/>
      <c r="H27" s="12"/>
    </row>
    <row r="28" spans="1:8" ht="15" customHeight="1" x14ac:dyDescent="0.25">
      <c r="A28" s="19"/>
      <c r="B28" s="11"/>
      <c r="C28" s="67"/>
      <c r="D28" s="67"/>
      <c r="E28" s="67"/>
      <c r="F28" s="67"/>
      <c r="G28" s="67"/>
      <c r="H28" s="12"/>
    </row>
    <row r="29" spans="1:8" ht="15" customHeight="1" x14ac:dyDescent="0.25">
      <c r="A29" s="19"/>
      <c r="B29" s="11"/>
      <c r="C29" s="67"/>
      <c r="D29" s="67"/>
      <c r="E29" s="67"/>
      <c r="F29" s="67"/>
      <c r="G29" s="67"/>
      <c r="H29" s="12"/>
    </row>
    <row r="30" spans="1:8" ht="15" customHeight="1" x14ac:dyDescent="0.25">
      <c r="A30" s="19"/>
      <c r="B30" s="11"/>
      <c r="C30" s="67"/>
      <c r="D30" s="67"/>
      <c r="E30" s="67"/>
      <c r="F30" s="67"/>
      <c r="G30" s="67"/>
      <c r="H30" s="12"/>
    </row>
    <row r="31" spans="1:8" ht="15" customHeight="1" x14ac:dyDescent="0.25">
      <c r="A31" s="19"/>
      <c r="B31" s="11"/>
      <c r="C31" s="67"/>
      <c r="D31" s="67"/>
      <c r="E31" s="67"/>
      <c r="F31" s="67"/>
      <c r="G31" s="67"/>
      <c r="H31" s="12"/>
    </row>
    <row r="32" spans="1:8" ht="15" customHeight="1" x14ac:dyDescent="0.25">
      <c r="A32" s="19"/>
      <c r="B32" s="11"/>
      <c r="C32" s="67"/>
      <c r="D32" s="67"/>
      <c r="E32" s="67"/>
      <c r="F32" s="67"/>
      <c r="G32" s="67"/>
      <c r="H32" s="12"/>
    </row>
    <row r="33" spans="1:8" ht="15" customHeight="1" x14ac:dyDescent="0.25">
      <c r="A33" s="19"/>
      <c r="B33" s="11"/>
      <c r="C33" s="67"/>
      <c r="D33" s="67"/>
      <c r="E33" s="67"/>
      <c r="F33" s="67"/>
      <c r="G33" s="67"/>
      <c r="H33" s="12"/>
    </row>
    <row r="34" spans="1:8" ht="15" customHeight="1" x14ac:dyDescent="0.25">
      <c r="A34" s="19"/>
      <c r="B34" s="11"/>
      <c r="C34" s="67"/>
      <c r="D34" s="67"/>
      <c r="E34" s="67"/>
      <c r="F34" s="67"/>
      <c r="G34" s="67"/>
      <c r="H34" s="12"/>
    </row>
    <row r="35" spans="1:8" ht="15" customHeight="1" x14ac:dyDescent="0.25">
      <c r="A35" s="19"/>
      <c r="B35" s="11"/>
      <c r="C35" s="67"/>
      <c r="D35" s="67"/>
      <c r="E35" s="67"/>
      <c r="F35" s="67"/>
      <c r="G35" s="67"/>
      <c r="H35" s="12"/>
    </row>
    <row r="36" spans="1:8" ht="15" customHeight="1" x14ac:dyDescent="0.25">
      <c r="A36" s="19"/>
      <c r="B36" s="11"/>
      <c r="C36" s="67"/>
      <c r="D36" s="67"/>
      <c r="E36" s="67"/>
      <c r="F36" s="67"/>
      <c r="G36" s="67"/>
      <c r="H36" s="12"/>
    </row>
    <row r="37" spans="1:8" ht="15" customHeight="1" x14ac:dyDescent="0.25">
      <c r="A37" s="19"/>
      <c r="B37" s="11"/>
      <c r="C37" s="67"/>
      <c r="D37" s="67"/>
      <c r="E37" s="67"/>
      <c r="F37" s="67"/>
      <c r="G37" s="67"/>
      <c r="H37" s="12"/>
    </row>
    <row r="38" spans="1:8" ht="15" customHeight="1" x14ac:dyDescent="0.25">
      <c r="A38" s="19"/>
      <c r="B38" s="11"/>
      <c r="C38" s="67"/>
      <c r="D38" s="67"/>
      <c r="E38" s="67"/>
      <c r="F38" s="67"/>
      <c r="G38" s="67"/>
      <c r="H38" s="12"/>
    </row>
    <row r="39" spans="1:8" ht="15" customHeight="1" x14ac:dyDescent="0.25">
      <c r="A39" s="19"/>
      <c r="B39" s="11"/>
      <c r="C39" s="67"/>
      <c r="D39" s="67"/>
      <c r="E39" s="67"/>
      <c r="F39" s="67"/>
      <c r="G39" s="67"/>
      <c r="H39" s="12"/>
    </row>
    <row r="40" spans="1:8" ht="15" customHeight="1" x14ac:dyDescent="0.25">
      <c r="A40" s="19"/>
      <c r="B40" s="11"/>
      <c r="C40" s="67"/>
      <c r="D40" s="67"/>
      <c r="E40" s="67"/>
      <c r="F40" s="67"/>
      <c r="G40" s="67"/>
      <c r="H40" s="12"/>
    </row>
    <row r="41" spans="1:8" ht="15" customHeight="1" x14ac:dyDescent="0.25">
      <c r="A41" s="20"/>
      <c r="B41" s="13"/>
      <c r="C41" s="13"/>
      <c r="D41" s="13"/>
      <c r="E41" s="13"/>
      <c r="F41" s="13"/>
      <c r="G41" s="13"/>
    </row>
    <row r="42" spans="1:8" ht="15" customHeight="1" x14ac:dyDescent="0.25"/>
    <row r="43" spans="1:8" ht="15" customHeight="1" x14ac:dyDescent="0.25">
      <c r="A43" s="72" t="s">
        <v>13</v>
      </c>
      <c r="B43" s="72"/>
      <c r="C43" s="72"/>
      <c r="D43" s="72"/>
      <c r="E43" s="72"/>
      <c r="F43" s="72"/>
      <c r="G43" s="72"/>
      <c r="H43" s="72"/>
    </row>
    <row r="44" spans="1:8" ht="15" customHeight="1" x14ac:dyDescent="0.25">
      <c r="A44" s="72"/>
      <c r="B44" s="72"/>
      <c r="C44" s="72"/>
      <c r="D44" s="72"/>
      <c r="E44" s="72"/>
      <c r="F44" s="72"/>
      <c r="G44" s="72"/>
      <c r="H44" s="72"/>
    </row>
    <row r="45" spans="1:8" ht="15" customHeight="1" x14ac:dyDescent="0.25">
      <c r="A45" s="72"/>
      <c r="B45" s="72"/>
      <c r="C45" s="72"/>
      <c r="D45" s="72"/>
      <c r="E45" s="72"/>
      <c r="F45" s="72"/>
      <c r="G45" s="72"/>
      <c r="H45" s="72"/>
    </row>
  </sheetData>
  <sheetProtection selectLockedCells="1"/>
  <protectedRanges>
    <protectedRange algorithmName="SHA-512" hashValue="EBRIuI1FkUrrICLuWRNj7lcI9gTHOicsFcs5wzcsVUF6yaZq/D+N2H8l6WtkGr3sEX4mia/H8a1Jd0BsjzK9oA==" saltValue="k6Rey3/Buwht+npy1+xNfg==" spinCount="100000" sqref="H14:H40 B17:B19 B20:F40 A14:A40" name="Revision_Information"/>
    <protectedRange algorithmName="SHA-512" hashValue="Gb9psPM8IwNha+23YzexHjZXYAWfm4vjicxwqi8fmbVIEl+41OQUWxB+6ilpsje1RKR427oJap6OXwOYVyYccw==" saltValue="U12KCR59LBriTzJGgzbMSQ==" spinCount="100000" sqref="C9:E10 H6:H10" name="Document_Information"/>
    <protectedRange algorithmName="SHA-512" hashValue="Gb9psPM8IwNha+23YzexHjZXYAWfm4vjicxwqi8fmbVIEl+41OQUWxB+6ilpsje1RKR427oJap6OXwOYVyYccw==" saltValue="U12KCR59LBriTzJGgzbMSQ==" spinCount="100000" sqref="C6:E8" name="Document_Information_1"/>
  </protectedRanges>
  <mergeCells count="45">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 ref="C26:G26"/>
    <mergeCell ref="C15:G15"/>
    <mergeCell ref="C16:G16"/>
    <mergeCell ref="C17:G17"/>
    <mergeCell ref="C18:G18"/>
    <mergeCell ref="C19:G19"/>
    <mergeCell ref="C20:G20"/>
    <mergeCell ref="C21:G21"/>
    <mergeCell ref="C22:G22"/>
    <mergeCell ref="C23:G23"/>
    <mergeCell ref="C24:G24"/>
    <mergeCell ref="C25:G25"/>
    <mergeCell ref="C14:G14"/>
    <mergeCell ref="A7:B7"/>
    <mergeCell ref="C7:F7"/>
    <mergeCell ref="A8:B8"/>
    <mergeCell ref="C8:F8"/>
    <mergeCell ref="A9:B9"/>
    <mergeCell ref="C9:F9"/>
    <mergeCell ref="A10:B10"/>
    <mergeCell ref="C10:F10"/>
    <mergeCell ref="A11:G11"/>
    <mergeCell ref="A12:H12"/>
    <mergeCell ref="C13:G13"/>
    <mergeCell ref="A1:B4"/>
    <mergeCell ref="C1:F2"/>
    <mergeCell ref="G1:H4"/>
    <mergeCell ref="C3:F4"/>
    <mergeCell ref="A6:B6"/>
    <mergeCell ref="C6:F6"/>
  </mergeCells>
  <phoneticPr fontId="17"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9"/>
  <sheetViews>
    <sheetView view="pageBreakPreview" zoomScale="115" zoomScaleNormal="100" zoomScaleSheetLayoutView="115" workbookViewId="0">
      <selection activeCell="B20" sqref="B20:G20"/>
    </sheetView>
  </sheetViews>
  <sheetFormatPr defaultColWidth="11.42578125" defaultRowHeight="15" x14ac:dyDescent="0.25"/>
  <cols>
    <col min="1" max="1" width="4.5703125" style="5" bestFit="1" customWidth="1"/>
    <col min="2" max="2" width="15.42578125" style="5" customWidth="1"/>
    <col min="3" max="3" width="11.85546875" style="5" customWidth="1"/>
    <col min="4" max="4" width="17" style="5" customWidth="1"/>
    <col min="5" max="5" width="8.140625" style="5" bestFit="1" customWidth="1"/>
    <col min="6" max="6" width="11.42578125" style="5" customWidth="1"/>
    <col min="7" max="7" width="15" style="5" customWidth="1"/>
    <col min="8" max="8" width="8.28515625" style="5" customWidth="1"/>
    <col min="9" max="16384" width="11.42578125" style="5"/>
  </cols>
  <sheetData>
    <row r="1" spans="1:8" ht="15" customHeight="1" x14ac:dyDescent="0.25">
      <c r="A1" s="47" t="str">
        <f>Cover!A1</f>
        <v>ALINVEST</v>
      </c>
      <c r="B1" s="47"/>
      <c r="C1" s="48" t="str">
        <f>Cover!$C$1</f>
        <v>Plant Cable Length MTO</v>
      </c>
      <c r="D1" s="48"/>
      <c r="E1" s="48"/>
      <c r="F1" s="48"/>
      <c r="G1" s="49"/>
      <c r="H1" s="49"/>
    </row>
    <row r="2" spans="1:8" ht="24.75" customHeight="1" x14ac:dyDescent="0.25">
      <c r="A2" s="47"/>
      <c r="B2" s="47"/>
      <c r="C2" s="48"/>
      <c r="D2" s="48"/>
      <c r="E2" s="48"/>
      <c r="F2" s="48"/>
      <c r="G2" s="49"/>
      <c r="H2" s="49"/>
    </row>
    <row r="3" spans="1:8" ht="15" customHeight="1" x14ac:dyDescent="0.25">
      <c r="A3" s="47"/>
      <c r="B3" s="47"/>
      <c r="C3" s="48" t="s">
        <v>29</v>
      </c>
      <c r="D3" s="48"/>
      <c r="E3" s="48"/>
      <c r="F3" s="48"/>
      <c r="G3" s="49"/>
      <c r="H3" s="49"/>
    </row>
    <row r="4" spans="1:8" x14ac:dyDescent="0.25">
      <c r="A4" s="47"/>
      <c r="B4" s="47"/>
      <c r="C4" s="48"/>
      <c r="D4" s="48"/>
      <c r="E4" s="48"/>
      <c r="F4" s="48"/>
      <c r="G4" s="49"/>
      <c r="H4" s="49"/>
    </row>
    <row r="5" spans="1:8" x14ac:dyDescent="0.25">
      <c r="A5" s="23"/>
      <c r="B5" s="23"/>
      <c r="C5" s="24"/>
      <c r="D5" s="24"/>
      <c r="E5" s="24"/>
      <c r="F5" s="24"/>
      <c r="G5" s="23"/>
      <c r="H5" s="23"/>
    </row>
    <row r="6" spans="1:8" x14ac:dyDescent="0.25">
      <c r="A6" s="50" t="s">
        <v>1</v>
      </c>
      <c r="B6" s="51"/>
      <c r="C6" s="52" t="str">
        <f>Cover!$C$6</f>
        <v>ALINVEST</v>
      </c>
      <c r="D6" s="53"/>
      <c r="E6" s="53"/>
      <c r="F6" s="54"/>
      <c r="G6" s="6" t="s">
        <v>2</v>
      </c>
      <c r="H6" s="7" t="s">
        <v>47</v>
      </c>
    </row>
    <row r="7" spans="1:8" ht="15" customHeight="1" x14ac:dyDescent="0.25">
      <c r="A7" s="50" t="s">
        <v>3</v>
      </c>
      <c r="B7" s="51"/>
      <c r="C7" s="52">
        <f>Cover!$C$7</f>
        <v>2558</v>
      </c>
      <c r="D7" s="53"/>
      <c r="E7" s="53"/>
      <c r="F7" s="54"/>
      <c r="G7" s="6" t="s">
        <v>4</v>
      </c>
      <c r="H7" s="7" t="s">
        <v>41</v>
      </c>
    </row>
    <row r="8" spans="1:8" ht="15" customHeight="1" x14ac:dyDescent="0.25">
      <c r="A8" s="50" t="s">
        <v>5</v>
      </c>
      <c r="B8" s="51"/>
      <c r="C8" s="52" t="str">
        <f>Cover!$C$8</f>
        <v>E2558 ALINVEST</v>
      </c>
      <c r="D8" s="53"/>
      <c r="E8" s="53"/>
      <c r="F8" s="54"/>
      <c r="G8" s="6" t="s">
        <v>34</v>
      </c>
      <c r="H8" s="7" t="s">
        <v>41</v>
      </c>
    </row>
    <row r="9" spans="1:8" ht="15" customHeight="1" x14ac:dyDescent="0.25">
      <c r="A9" s="50" t="s">
        <v>33</v>
      </c>
      <c r="B9" s="51"/>
      <c r="C9" s="56" t="str">
        <f>Cover!$C$9</f>
        <v>2558-0000-GEN-E-MTO-CBLS-A  Plant Cable Length MTO</v>
      </c>
      <c r="D9" s="57"/>
      <c r="E9" s="57"/>
      <c r="F9" s="58"/>
      <c r="G9" s="6" t="s">
        <v>7</v>
      </c>
      <c r="H9" s="17" t="s">
        <v>46</v>
      </c>
    </row>
    <row r="10" spans="1:8" ht="15" customHeight="1" x14ac:dyDescent="0.25">
      <c r="A10" s="50" t="s">
        <v>6</v>
      </c>
      <c r="B10" s="51"/>
      <c r="C10" s="59">
        <f>Cover!$C$10</f>
        <v>46000</v>
      </c>
      <c r="D10" s="84"/>
      <c r="E10" s="84"/>
      <c r="F10" s="85"/>
      <c r="G10" s="9" t="s">
        <v>8</v>
      </c>
      <c r="H10" s="25" t="s">
        <v>31</v>
      </c>
    </row>
    <row r="11" spans="1:8" x14ac:dyDescent="0.25">
      <c r="A11" s="60"/>
      <c r="B11" s="60"/>
      <c r="C11" s="60"/>
      <c r="D11" s="60"/>
      <c r="E11" s="60"/>
      <c r="F11" s="60"/>
      <c r="G11" s="60"/>
    </row>
    <row r="12" spans="1:8" ht="15" customHeight="1" x14ac:dyDescent="0.25">
      <c r="A12" s="86" t="s">
        <v>14</v>
      </c>
      <c r="B12" s="86"/>
      <c r="C12" s="86"/>
      <c r="D12" s="86"/>
      <c r="E12" s="86"/>
      <c r="F12" s="86"/>
      <c r="G12" s="86"/>
      <c r="H12" s="86"/>
    </row>
    <row r="13" spans="1:8" ht="15" customHeight="1" x14ac:dyDescent="0.25">
      <c r="A13" s="15" t="s">
        <v>15</v>
      </c>
      <c r="B13" s="77" t="s">
        <v>11</v>
      </c>
      <c r="C13" s="77"/>
      <c r="D13" s="77"/>
      <c r="E13" s="77"/>
      <c r="F13" s="77"/>
      <c r="G13" s="77"/>
      <c r="H13" s="15" t="s">
        <v>12</v>
      </c>
    </row>
    <row r="14" spans="1:8" ht="15" customHeight="1" x14ac:dyDescent="0.25">
      <c r="A14" s="16">
        <v>0</v>
      </c>
      <c r="B14" s="78" t="s">
        <v>43</v>
      </c>
      <c r="C14" s="79"/>
      <c r="D14" s="79"/>
      <c r="E14" s="79"/>
      <c r="F14" s="79"/>
      <c r="G14" s="80"/>
      <c r="H14" s="26">
        <v>3</v>
      </c>
    </row>
    <row r="15" spans="1:8" ht="15" customHeight="1" x14ac:dyDescent="0.25">
      <c r="A15" s="16">
        <v>1</v>
      </c>
      <c r="B15" s="78"/>
      <c r="C15" s="79"/>
      <c r="D15" s="79"/>
      <c r="E15" s="79"/>
      <c r="F15" s="79"/>
      <c r="G15" s="80"/>
      <c r="H15" s="26"/>
    </row>
    <row r="16" spans="1:8" ht="15" customHeight="1" x14ac:dyDescent="0.25">
      <c r="A16" s="16">
        <v>2</v>
      </c>
      <c r="B16" s="78"/>
      <c r="C16" s="79"/>
      <c r="D16" s="79"/>
      <c r="E16" s="79"/>
      <c r="F16" s="79"/>
      <c r="G16" s="80"/>
      <c r="H16" s="26"/>
    </row>
    <row r="17" spans="1:8" ht="15" customHeight="1" x14ac:dyDescent="0.25">
      <c r="A17" s="16">
        <v>3</v>
      </c>
      <c r="B17" s="81"/>
      <c r="C17" s="82"/>
      <c r="D17" s="82"/>
      <c r="E17" s="82"/>
      <c r="F17" s="82"/>
      <c r="G17" s="83"/>
      <c r="H17" s="26"/>
    </row>
    <row r="18" spans="1:8" ht="15" customHeight="1" x14ac:dyDescent="0.25">
      <c r="A18" s="16">
        <v>4</v>
      </c>
      <c r="B18" s="81"/>
      <c r="C18" s="82"/>
      <c r="D18" s="82"/>
      <c r="E18" s="82"/>
      <c r="F18" s="82"/>
      <c r="G18" s="83"/>
      <c r="H18" s="26"/>
    </row>
    <row r="19" spans="1:8" ht="15" customHeight="1" x14ac:dyDescent="0.25">
      <c r="A19" s="16">
        <v>5</v>
      </c>
      <c r="B19" s="81"/>
      <c r="C19" s="82"/>
      <c r="D19" s="82"/>
      <c r="E19" s="82"/>
      <c r="F19" s="82"/>
      <c r="G19" s="83"/>
      <c r="H19" s="26"/>
    </row>
    <row r="20" spans="1:8" ht="15" customHeight="1" x14ac:dyDescent="0.25">
      <c r="A20" s="16">
        <v>6</v>
      </c>
      <c r="B20" s="81"/>
      <c r="C20" s="82"/>
      <c r="D20" s="82"/>
      <c r="E20" s="82"/>
      <c r="F20" s="82"/>
      <c r="G20" s="83"/>
      <c r="H20" s="26"/>
    </row>
    <row r="21" spans="1:8" ht="15" customHeight="1" x14ac:dyDescent="0.25">
      <c r="A21" s="16">
        <v>7</v>
      </c>
      <c r="B21" s="81"/>
      <c r="C21" s="82"/>
      <c r="D21" s="82"/>
      <c r="E21" s="82"/>
      <c r="F21" s="82"/>
      <c r="G21" s="83"/>
      <c r="H21" s="26"/>
    </row>
    <row r="22" spans="1:8" ht="15" customHeight="1" x14ac:dyDescent="0.25">
      <c r="A22" s="16">
        <v>8</v>
      </c>
      <c r="B22" s="81"/>
      <c r="C22" s="82"/>
      <c r="D22" s="82"/>
      <c r="E22" s="82"/>
      <c r="F22" s="82"/>
      <c r="G22" s="83"/>
      <c r="H22" s="26"/>
    </row>
    <row r="23" spans="1:8" ht="15" customHeight="1" x14ac:dyDescent="0.25">
      <c r="A23" s="16">
        <v>9</v>
      </c>
      <c r="B23" s="81"/>
      <c r="C23" s="82"/>
      <c r="D23" s="82"/>
      <c r="E23" s="82"/>
      <c r="F23" s="82"/>
      <c r="G23" s="83"/>
      <c r="H23" s="26"/>
    </row>
    <row r="24" spans="1:8" ht="15" customHeight="1" x14ac:dyDescent="0.25">
      <c r="A24" s="16">
        <v>10</v>
      </c>
      <c r="B24" s="81"/>
      <c r="C24" s="82"/>
      <c r="D24" s="82"/>
      <c r="E24" s="82"/>
      <c r="F24" s="82"/>
      <c r="G24" s="83"/>
      <c r="H24" s="26"/>
    </row>
    <row r="25" spans="1:8" ht="15" customHeight="1" x14ac:dyDescent="0.25">
      <c r="A25" s="16">
        <v>11</v>
      </c>
      <c r="B25" s="73"/>
      <c r="C25" s="74"/>
      <c r="D25" s="74"/>
      <c r="E25" s="74"/>
      <c r="F25" s="74"/>
      <c r="G25" s="75"/>
      <c r="H25" s="26"/>
    </row>
    <row r="26" spans="1:8" ht="15" customHeight="1" x14ac:dyDescent="0.25">
      <c r="A26" s="16">
        <v>12</v>
      </c>
      <c r="B26" s="73"/>
      <c r="C26" s="74"/>
      <c r="D26" s="74"/>
      <c r="E26" s="74"/>
      <c r="F26" s="74"/>
      <c r="G26" s="75"/>
      <c r="H26" s="26"/>
    </row>
    <row r="27" spans="1:8" ht="15" customHeight="1" x14ac:dyDescent="0.25">
      <c r="A27" s="16">
        <v>13</v>
      </c>
      <c r="B27" s="73"/>
      <c r="C27" s="74"/>
      <c r="D27" s="74"/>
      <c r="E27" s="74"/>
      <c r="F27" s="74"/>
      <c r="G27" s="75"/>
      <c r="H27" s="26"/>
    </row>
    <row r="28" spans="1:8" ht="15" customHeight="1" x14ac:dyDescent="0.25">
      <c r="A28" s="16">
        <v>14</v>
      </c>
      <c r="B28" s="73"/>
      <c r="C28" s="74"/>
      <c r="D28" s="74"/>
      <c r="E28" s="74"/>
      <c r="F28" s="74"/>
      <c r="G28" s="75"/>
      <c r="H28" s="26"/>
    </row>
    <row r="29" spans="1:8" ht="15" customHeight="1" x14ac:dyDescent="0.25">
      <c r="A29" s="16">
        <v>15</v>
      </c>
      <c r="B29" s="73"/>
      <c r="C29" s="74"/>
      <c r="D29" s="74"/>
      <c r="E29" s="74"/>
      <c r="F29" s="74"/>
      <c r="G29" s="75"/>
      <c r="H29" s="26"/>
    </row>
    <row r="30" spans="1:8" ht="15" customHeight="1" x14ac:dyDescent="0.25">
      <c r="A30" s="16">
        <v>16</v>
      </c>
      <c r="B30" s="73"/>
      <c r="C30" s="74"/>
      <c r="D30" s="74"/>
      <c r="E30" s="74"/>
      <c r="F30" s="74"/>
      <c r="G30" s="75"/>
      <c r="H30" s="26"/>
    </row>
    <row r="31" spans="1:8" ht="15" customHeight="1" x14ac:dyDescent="0.25">
      <c r="A31" s="16">
        <v>17</v>
      </c>
      <c r="B31" s="73"/>
      <c r="C31" s="74"/>
      <c r="D31" s="74"/>
      <c r="E31" s="74"/>
      <c r="F31" s="74"/>
      <c r="G31" s="75"/>
      <c r="H31" s="26"/>
    </row>
    <row r="32" spans="1:8" ht="15" customHeight="1" x14ac:dyDescent="0.25">
      <c r="A32" s="16">
        <v>18</v>
      </c>
      <c r="B32" s="73"/>
      <c r="C32" s="74"/>
      <c r="D32" s="74"/>
      <c r="E32" s="74"/>
      <c r="F32" s="74"/>
      <c r="G32" s="75"/>
      <c r="H32" s="26"/>
    </row>
    <row r="33" spans="1:8" ht="15" customHeight="1" x14ac:dyDescent="0.25">
      <c r="A33" s="16">
        <v>19</v>
      </c>
      <c r="B33" s="73"/>
      <c r="C33" s="74"/>
      <c r="D33" s="74"/>
      <c r="E33" s="74"/>
      <c r="F33" s="74"/>
      <c r="G33" s="75"/>
      <c r="H33" s="26"/>
    </row>
    <row r="34" spans="1:8" ht="15" customHeight="1" x14ac:dyDescent="0.25">
      <c r="A34" s="16">
        <v>20</v>
      </c>
      <c r="B34" s="73"/>
      <c r="C34" s="74"/>
      <c r="D34" s="74"/>
      <c r="E34" s="74"/>
      <c r="F34" s="74"/>
      <c r="G34" s="75"/>
      <c r="H34" s="26"/>
    </row>
    <row r="35" spans="1:8" ht="15" customHeight="1" x14ac:dyDescent="0.25">
      <c r="A35" s="16">
        <v>21</v>
      </c>
      <c r="B35" s="73"/>
      <c r="C35" s="74"/>
      <c r="D35" s="74"/>
      <c r="E35" s="74"/>
      <c r="F35" s="74"/>
      <c r="G35" s="75"/>
      <c r="H35" s="26"/>
    </row>
    <row r="36" spans="1:8" ht="15" customHeight="1" x14ac:dyDescent="0.25">
      <c r="A36" s="16">
        <v>22</v>
      </c>
      <c r="B36" s="73"/>
      <c r="C36" s="74"/>
      <c r="D36" s="74"/>
      <c r="E36" s="74"/>
      <c r="F36" s="74"/>
      <c r="G36" s="75"/>
      <c r="H36" s="26"/>
    </row>
    <row r="37" spans="1:8" ht="15" customHeight="1" x14ac:dyDescent="0.25">
      <c r="A37" s="16">
        <v>23</v>
      </c>
      <c r="B37" s="73"/>
      <c r="C37" s="74"/>
      <c r="D37" s="74"/>
      <c r="E37" s="74"/>
      <c r="F37" s="74"/>
      <c r="G37" s="75"/>
      <c r="H37" s="26"/>
    </row>
    <row r="38" spans="1:8" ht="15" customHeight="1" x14ac:dyDescent="0.25">
      <c r="A38" s="16">
        <v>24</v>
      </c>
      <c r="B38" s="73"/>
      <c r="C38" s="74"/>
      <c r="D38" s="74"/>
      <c r="E38" s="74"/>
      <c r="F38" s="74"/>
      <c r="G38" s="75"/>
      <c r="H38" s="26"/>
    </row>
    <row r="39" spans="1:8" ht="15" customHeight="1" x14ac:dyDescent="0.25">
      <c r="A39" s="16">
        <v>25</v>
      </c>
      <c r="B39" s="73"/>
      <c r="C39" s="74"/>
      <c r="D39" s="74"/>
      <c r="E39" s="74"/>
      <c r="F39" s="74"/>
      <c r="G39" s="75"/>
      <c r="H39" s="26"/>
    </row>
    <row r="40" spans="1:8" ht="15" customHeight="1" x14ac:dyDescent="0.25">
      <c r="A40" s="16">
        <v>26</v>
      </c>
      <c r="B40" s="73"/>
      <c r="C40" s="74"/>
      <c r="D40" s="74"/>
      <c r="E40" s="74"/>
      <c r="F40" s="74"/>
      <c r="G40" s="75"/>
      <c r="H40" s="26"/>
    </row>
    <row r="41" spans="1:8" ht="15" customHeight="1" x14ac:dyDescent="0.25">
      <c r="A41" s="16">
        <v>27</v>
      </c>
      <c r="B41" s="73"/>
      <c r="C41" s="74"/>
      <c r="D41" s="74"/>
      <c r="E41" s="74"/>
      <c r="F41" s="74"/>
      <c r="G41" s="75"/>
      <c r="H41" s="26"/>
    </row>
    <row r="42" spans="1:8" ht="15" customHeight="1" x14ac:dyDescent="0.25">
      <c r="A42" s="16">
        <v>28</v>
      </c>
      <c r="B42" s="73"/>
      <c r="C42" s="74"/>
      <c r="D42" s="74"/>
      <c r="E42" s="74"/>
      <c r="F42" s="74"/>
      <c r="G42" s="75"/>
      <c r="H42" s="26"/>
    </row>
    <row r="43" spans="1:8" ht="15" customHeight="1" x14ac:dyDescent="0.25">
      <c r="A43" s="16">
        <v>29</v>
      </c>
      <c r="B43" s="73"/>
      <c r="C43" s="74"/>
      <c r="D43" s="74"/>
      <c r="E43" s="74"/>
      <c r="F43" s="74"/>
      <c r="G43" s="75"/>
      <c r="H43" s="26"/>
    </row>
    <row r="44" spans="1:8" ht="15" customHeight="1" x14ac:dyDescent="0.25">
      <c r="A44" s="16">
        <v>30</v>
      </c>
      <c r="B44" s="73"/>
      <c r="C44" s="74"/>
      <c r="D44" s="74"/>
      <c r="E44" s="74"/>
      <c r="F44" s="74"/>
      <c r="G44" s="75"/>
      <c r="H44" s="26"/>
    </row>
    <row r="45" spans="1:8" ht="15" customHeight="1" x14ac:dyDescent="0.25">
      <c r="A45" s="14"/>
      <c r="B45" s="14"/>
      <c r="C45" s="14"/>
      <c r="D45" s="14"/>
      <c r="E45" s="14"/>
      <c r="F45" s="14"/>
      <c r="G45" s="14"/>
      <c r="H45" s="14"/>
    </row>
    <row r="46" spans="1:8" ht="15" customHeight="1" x14ac:dyDescent="0.25">
      <c r="A46" s="14"/>
      <c r="B46" s="14"/>
      <c r="C46" s="14"/>
      <c r="D46" s="14"/>
      <c r="E46" s="14"/>
      <c r="F46" s="14"/>
      <c r="G46" s="14"/>
      <c r="H46" s="14"/>
    </row>
    <row r="47" spans="1:8" ht="15" customHeight="1" x14ac:dyDescent="0.25">
      <c r="A47" s="76" t="s">
        <v>13</v>
      </c>
      <c r="B47" s="76"/>
      <c r="C47" s="76"/>
      <c r="D47" s="76"/>
      <c r="E47" s="76"/>
      <c r="F47" s="76"/>
      <c r="G47" s="76"/>
      <c r="H47" s="76"/>
    </row>
    <row r="48" spans="1:8" ht="15" customHeight="1" x14ac:dyDescent="0.25">
      <c r="A48" s="76"/>
      <c r="B48" s="76"/>
      <c r="C48" s="76"/>
      <c r="D48" s="76"/>
      <c r="E48" s="76"/>
      <c r="F48" s="76"/>
      <c r="G48" s="76"/>
      <c r="H48" s="76"/>
    </row>
    <row r="49" spans="1:8" ht="15" customHeight="1" x14ac:dyDescent="0.25">
      <c r="A49" s="76"/>
      <c r="B49" s="76"/>
      <c r="C49" s="76"/>
      <c r="D49" s="76"/>
      <c r="E49" s="76"/>
      <c r="F49" s="76"/>
      <c r="G49" s="76"/>
      <c r="H49" s="76"/>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s>
  <mergeCells count="49">
    <mergeCell ref="A1:B4"/>
    <mergeCell ref="C1:F2"/>
    <mergeCell ref="G1:H4"/>
    <mergeCell ref="C3:F4"/>
    <mergeCell ref="A6:B6"/>
    <mergeCell ref="C6:F6"/>
    <mergeCell ref="A7:B7"/>
    <mergeCell ref="C7:F7"/>
    <mergeCell ref="A8:B8"/>
    <mergeCell ref="C8:F8"/>
    <mergeCell ref="A9:B9"/>
    <mergeCell ref="C9:F9"/>
    <mergeCell ref="B22:G22"/>
    <mergeCell ref="B23:G23"/>
    <mergeCell ref="B24:G24"/>
    <mergeCell ref="B25:G25"/>
    <mergeCell ref="A10:B10"/>
    <mergeCell ref="C10:F10"/>
    <mergeCell ref="A11:G11"/>
    <mergeCell ref="A12:H12"/>
    <mergeCell ref="A47:H49"/>
    <mergeCell ref="B13:G13"/>
    <mergeCell ref="B14:G14"/>
    <mergeCell ref="B15:G15"/>
    <mergeCell ref="B16:G16"/>
    <mergeCell ref="B17:G17"/>
    <mergeCell ref="B18:G18"/>
    <mergeCell ref="B19:G19"/>
    <mergeCell ref="B20:G20"/>
    <mergeCell ref="B21:G21"/>
    <mergeCell ref="B43:G43"/>
    <mergeCell ref="B44:G44"/>
    <mergeCell ref="B33:G33"/>
    <mergeCell ref="B34:G34"/>
    <mergeCell ref="B35:G35"/>
    <mergeCell ref="B36:G36"/>
    <mergeCell ref="B42:G42"/>
    <mergeCell ref="B26:G26"/>
    <mergeCell ref="B27:G27"/>
    <mergeCell ref="B28:G28"/>
    <mergeCell ref="B29:G29"/>
    <mergeCell ref="B30:G30"/>
    <mergeCell ref="B31:G31"/>
    <mergeCell ref="B32:G32"/>
    <mergeCell ref="B37:G37"/>
    <mergeCell ref="B38:G38"/>
    <mergeCell ref="B39:G39"/>
    <mergeCell ref="B40:G40"/>
    <mergeCell ref="B41:G41"/>
  </mergeCells>
  <printOptions horizontalCentered="1"/>
  <pageMargins left="0.25" right="0.25" top="0.75" bottom="0.75" header="0.3" footer="0.3"/>
  <pageSetup paperSize="9" scale="99" orientation="portrait" r:id="rId1"/>
  <ignoredErrors>
    <ignoredError sqref="C6:F10 H10"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F0680-C2C9-45AA-8D28-40BA7355BA96}">
  <dimension ref="A1:K38"/>
  <sheetViews>
    <sheetView tabSelected="1" view="pageBreakPreview" zoomScale="115" zoomScaleNormal="55" zoomScaleSheetLayoutView="115" zoomScalePageLayoutView="70" workbookViewId="0">
      <selection activeCell="K12" sqref="K12"/>
    </sheetView>
  </sheetViews>
  <sheetFormatPr defaultColWidth="11.42578125" defaultRowHeight="15" x14ac:dyDescent="0.25"/>
  <cols>
    <col min="1" max="1" width="4.5703125" style="27" bestFit="1" customWidth="1"/>
    <col min="2" max="2" width="15.28515625" style="27" customWidth="1"/>
    <col min="3" max="3" width="19.28515625" style="27" customWidth="1"/>
    <col min="4" max="4" width="9.85546875" style="27" bestFit="1" customWidth="1"/>
    <col min="5" max="5" width="9.28515625" style="27" customWidth="1"/>
    <col min="6" max="6" width="18.85546875" style="27" hidden="1" customWidth="1"/>
    <col min="7" max="7" width="9.140625" style="27" customWidth="1"/>
    <col min="8" max="8" width="10.85546875" style="27" bestFit="1" customWidth="1"/>
    <col min="9" max="9" width="18.42578125" style="27" customWidth="1"/>
    <col min="10" max="10" width="11.42578125" style="27"/>
    <col min="11" max="11" width="19" style="27" customWidth="1"/>
    <col min="12" max="16384" width="11.42578125" style="27"/>
  </cols>
  <sheetData>
    <row r="1" spans="1:11" ht="15" customHeight="1" x14ac:dyDescent="0.25">
      <c r="A1" s="47" t="str">
        <f>Cover!A1</f>
        <v>ALINVEST</v>
      </c>
      <c r="B1" s="47"/>
      <c r="C1" s="87" t="str">
        <f>Cover!C1</f>
        <v>Plant Cable Length MTO</v>
      </c>
      <c r="D1" s="88"/>
      <c r="E1" s="88"/>
      <c r="F1" s="88"/>
      <c r="G1" s="89"/>
      <c r="H1" s="93"/>
      <c r="I1" s="93"/>
    </row>
    <row r="2" spans="1:11" ht="24.75" customHeight="1" x14ac:dyDescent="0.25">
      <c r="A2" s="47"/>
      <c r="B2" s="47"/>
      <c r="C2" s="90"/>
      <c r="D2" s="91"/>
      <c r="E2" s="91"/>
      <c r="F2" s="91"/>
      <c r="G2" s="92"/>
      <c r="H2" s="93"/>
      <c r="I2" s="93"/>
    </row>
    <row r="3" spans="1:11" ht="15" customHeight="1" x14ac:dyDescent="0.25">
      <c r="A3" s="47"/>
      <c r="B3" s="47"/>
      <c r="C3" s="87" t="s">
        <v>48</v>
      </c>
      <c r="D3" s="88"/>
      <c r="E3" s="88"/>
      <c r="F3" s="88"/>
      <c r="G3" s="89"/>
      <c r="H3" s="93"/>
      <c r="I3" s="93"/>
    </row>
    <row r="4" spans="1:11" x14ac:dyDescent="0.25">
      <c r="A4" s="47"/>
      <c r="B4" s="47"/>
      <c r="C4" s="90"/>
      <c r="D4" s="91"/>
      <c r="E4" s="91"/>
      <c r="F4" s="91"/>
      <c r="G4" s="92"/>
      <c r="H4" s="93"/>
      <c r="I4" s="93"/>
    </row>
    <row r="5" spans="1:11" x14ac:dyDescent="0.25">
      <c r="A5" s="28"/>
      <c r="B5" s="28"/>
      <c r="C5" s="29"/>
      <c r="D5" s="29"/>
      <c r="E5" s="29"/>
      <c r="F5" s="29"/>
      <c r="G5" s="29"/>
      <c r="H5" s="28"/>
      <c r="I5" s="28"/>
    </row>
    <row r="6" spans="1:11" x14ac:dyDescent="0.25">
      <c r="A6" s="94" t="s">
        <v>1</v>
      </c>
      <c r="B6" s="95"/>
      <c r="C6" s="96" t="str">
        <f>Cover!C6</f>
        <v>ALINVEST</v>
      </c>
      <c r="D6" s="97"/>
      <c r="E6" s="97"/>
      <c r="F6" s="97"/>
      <c r="G6" s="98"/>
      <c r="H6" s="6" t="s">
        <v>2</v>
      </c>
      <c r="I6" s="30" t="str">
        <f>Cover!H6</f>
        <v>RORI</v>
      </c>
    </row>
    <row r="7" spans="1:11" ht="15" customHeight="1" x14ac:dyDescent="0.25">
      <c r="A7" s="94" t="s">
        <v>3</v>
      </c>
      <c r="B7" s="95"/>
      <c r="C7" s="96">
        <f>Cover!C7</f>
        <v>2558</v>
      </c>
      <c r="D7" s="97"/>
      <c r="E7" s="97"/>
      <c r="F7" s="97"/>
      <c r="G7" s="98"/>
      <c r="H7" s="6" t="s">
        <v>4</v>
      </c>
      <c r="I7" s="30" t="str">
        <f>Cover!H7</f>
        <v>ANSA</v>
      </c>
    </row>
    <row r="8" spans="1:11" ht="15" customHeight="1" x14ac:dyDescent="0.25">
      <c r="A8" s="94" t="s">
        <v>5</v>
      </c>
      <c r="B8" s="95"/>
      <c r="C8" s="96" t="str">
        <f>Cover!C8</f>
        <v>E2558 ALINVEST</v>
      </c>
      <c r="D8" s="97"/>
      <c r="E8" s="97"/>
      <c r="F8" s="97"/>
      <c r="G8" s="98"/>
      <c r="H8" s="6" t="s">
        <v>34</v>
      </c>
      <c r="I8" s="30" t="str">
        <f>Cover!H8</f>
        <v>ANSA</v>
      </c>
    </row>
    <row r="9" spans="1:11" ht="15" customHeight="1" x14ac:dyDescent="0.25">
      <c r="A9" s="94" t="s">
        <v>33</v>
      </c>
      <c r="B9" s="95"/>
      <c r="C9" s="96" t="str">
        <f>Cover!C9</f>
        <v>2558-0000-GEN-E-MTO-CBLS-A  Plant Cable Length MTO</v>
      </c>
      <c r="D9" s="97"/>
      <c r="E9" s="97"/>
      <c r="F9" s="97"/>
      <c r="G9" s="98"/>
      <c r="H9" s="6" t="s">
        <v>7</v>
      </c>
      <c r="I9" s="30" t="str">
        <f>Cover!H9</f>
        <v>A</v>
      </c>
    </row>
    <row r="10" spans="1:11" ht="15" customHeight="1" x14ac:dyDescent="0.25">
      <c r="A10" s="94" t="s">
        <v>6</v>
      </c>
      <c r="B10" s="95"/>
      <c r="C10" s="99">
        <f>Cover!C10</f>
        <v>46000</v>
      </c>
      <c r="D10" s="97"/>
      <c r="E10" s="97"/>
      <c r="F10" s="97"/>
      <c r="G10" s="98"/>
      <c r="H10" s="9" t="s">
        <v>8</v>
      </c>
      <c r="I10" s="30" t="s">
        <v>30</v>
      </c>
    </row>
    <row r="11" spans="1:11" x14ac:dyDescent="0.25">
      <c r="A11" s="100"/>
      <c r="B11" s="100"/>
      <c r="C11" s="100"/>
      <c r="D11" s="100"/>
      <c r="E11" s="100"/>
      <c r="F11" s="100"/>
      <c r="G11" s="100"/>
      <c r="H11" s="100"/>
    </row>
    <row r="12" spans="1:11" s="34" customFormat="1" ht="63.75" customHeight="1" x14ac:dyDescent="0.25">
      <c r="A12" s="31" t="s">
        <v>35</v>
      </c>
      <c r="B12" s="31" t="s">
        <v>52</v>
      </c>
      <c r="C12" s="31" t="s">
        <v>53</v>
      </c>
      <c r="D12" s="31" t="s">
        <v>54</v>
      </c>
      <c r="E12" s="32" t="s">
        <v>36</v>
      </c>
      <c r="F12" s="33" t="s">
        <v>38</v>
      </c>
      <c r="G12" s="33" t="s">
        <v>87</v>
      </c>
      <c r="H12" s="101" t="s">
        <v>37</v>
      </c>
      <c r="I12" s="102"/>
      <c r="J12" s="108" t="s">
        <v>88</v>
      </c>
      <c r="K12" s="108" t="s">
        <v>89</v>
      </c>
    </row>
    <row r="13" spans="1:11" s="34" customFormat="1" ht="63.75" customHeight="1" x14ac:dyDescent="0.25">
      <c r="A13" s="44">
        <v>1</v>
      </c>
      <c r="B13" s="36" t="s">
        <v>79</v>
      </c>
      <c r="C13" s="36" t="s">
        <v>55</v>
      </c>
      <c r="D13" s="42" t="s">
        <v>40</v>
      </c>
      <c r="E13" s="43" t="s">
        <v>39</v>
      </c>
      <c r="F13" s="41">
        <f>776+568+696+664+400</f>
        <v>3104</v>
      </c>
      <c r="G13" s="39">
        <f t="shared" ref="G13" si="0">EVEN(1.2*F13)</f>
        <v>3726</v>
      </c>
      <c r="H13" s="103"/>
      <c r="I13" s="104"/>
      <c r="J13" s="109"/>
      <c r="K13" s="109">
        <f>G13*J13</f>
        <v>0</v>
      </c>
    </row>
    <row r="14" spans="1:11" s="34" customFormat="1" ht="63.75" customHeight="1" x14ac:dyDescent="0.25">
      <c r="A14" s="44">
        <v>2</v>
      </c>
      <c r="B14" s="36" t="s">
        <v>66</v>
      </c>
      <c r="C14" s="36" t="s">
        <v>84</v>
      </c>
      <c r="D14" s="42" t="s">
        <v>40</v>
      </c>
      <c r="E14" s="43" t="s">
        <v>39</v>
      </c>
      <c r="F14" s="39">
        <v>80</v>
      </c>
      <c r="G14" s="39">
        <f>EVEN(1.2*F14)</f>
        <v>96</v>
      </c>
      <c r="H14" s="105"/>
      <c r="I14" s="106"/>
      <c r="J14" s="109"/>
      <c r="K14" s="109">
        <f t="shared" ref="K14:K33" si="1">G14*J14</f>
        <v>0</v>
      </c>
    </row>
    <row r="15" spans="1:11" s="34" customFormat="1" ht="63.75" customHeight="1" x14ac:dyDescent="0.25">
      <c r="A15" s="44">
        <v>3</v>
      </c>
      <c r="B15" s="36" t="s">
        <v>82</v>
      </c>
      <c r="C15" s="36" t="s">
        <v>75</v>
      </c>
      <c r="D15" s="42" t="s">
        <v>76</v>
      </c>
      <c r="E15" s="43" t="s">
        <v>39</v>
      </c>
      <c r="F15" s="41">
        <f>84+85+69+84+109+90</f>
        <v>521</v>
      </c>
      <c r="G15" s="39">
        <f t="shared" ref="G15" si="2">EVEN(1.2*F15)</f>
        <v>626</v>
      </c>
      <c r="H15" s="105"/>
      <c r="I15" s="106"/>
      <c r="J15" s="109"/>
      <c r="K15" s="109">
        <f t="shared" si="1"/>
        <v>0</v>
      </c>
    </row>
    <row r="16" spans="1:11" s="34" customFormat="1" ht="63.75" customHeight="1" x14ac:dyDescent="0.25">
      <c r="A16" s="44">
        <v>4</v>
      </c>
      <c r="B16" s="36" t="s">
        <v>65</v>
      </c>
      <c r="C16" s="36" t="s">
        <v>55</v>
      </c>
      <c r="D16" s="42" t="s">
        <v>40</v>
      </c>
      <c r="E16" s="43" t="s">
        <v>39</v>
      </c>
      <c r="F16" s="41">
        <f>145+502</f>
        <v>647</v>
      </c>
      <c r="G16" s="39">
        <f>EVEN(1.2*F16)</f>
        <v>778</v>
      </c>
      <c r="H16" s="103"/>
      <c r="I16" s="104"/>
      <c r="J16" s="109"/>
      <c r="K16" s="109">
        <f t="shared" si="1"/>
        <v>0</v>
      </c>
    </row>
    <row r="17" spans="1:11" s="34" customFormat="1" ht="63.75" customHeight="1" x14ac:dyDescent="0.25">
      <c r="A17" s="44">
        <v>5</v>
      </c>
      <c r="B17" s="36" t="s">
        <v>80</v>
      </c>
      <c r="C17" s="36" t="s">
        <v>55</v>
      </c>
      <c r="D17" s="42" t="s">
        <v>40</v>
      </c>
      <c r="E17" s="43" t="s">
        <v>39</v>
      </c>
      <c r="F17" s="41">
        <f>85+76+89+115+94</f>
        <v>459</v>
      </c>
      <c r="G17" s="39">
        <f t="shared" ref="G17:G19" si="3">EVEN(1.2*F17)</f>
        <v>552</v>
      </c>
      <c r="H17" s="105"/>
      <c r="I17" s="106"/>
      <c r="J17" s="109"/>
      <c r="K17" s="109">
        <f t="shared" si="1"/>
        <v>0</v>
      </c>
    </row>
    <row r="18" spans="1:11" s="34" customFormat="1" ht="63.75" customHeight="1" x14ac:dyDescent="0.25">
      <c r="A18" s="44">
        <v>6</v>
      </c>
      <c r="B18" s="36" t="s">
        <v>81</v>
      </c>
      <c r="C18" s="36" t="s">
        <v>75</v>
      </c>
      <c r="D18" s="42" t="s">
        <v>76</v>
      </c>
      <c r="E18" s="43" t="s">
        <v>39</v>
      </c>
      <c r="F18" s="41">
        <f>72+75+69+84+109+90</f>
        <v>499</v>
      </c>
      <c r="G18" s="39">
        <f t="shared" si="3"/>
        <v>600</v>
      </c>
      <c r="H18" s="105"/>
      <c r="I18" s="106"/>
      <c r="J18" s="109"/>
      <c r="K18" s="109">
        <f t="shared" si="1"/>
        <v>0</v>
      </c>
    </row>
    <row r="19" spans="1:11" s="34" customFormat="1" ht="63.75" customHeight="1" x14ac:dyDescent="0.25">
      <c r="A19" s="44">
        <v>7</v>
      </c>
      <c r="B19" s="46" t="s">
        <v>85</v>
      </c>
      <c r="C19" s="36" t="s">
        <v>75</v>
      </c>
      <c r="D19" s="42" t="s">
        <v>76</v>
      </c>
      <c r="E19" s="43" t="s">
        <v>39</v>
      </c>
      <c r="F19" s="41">
        <f>340+180+258+318+246</f>
        <v>1342</v>
      </c>
      <c r="G19" s="39">
        <f t="shared" si="3"/>
        <v>1612</v>
      </c>
      <c r="H19" s="105"/>
      <c r="I19" s="106"/>
      <c r="J19" s="109"/>
      <c r="K19" s="109">
        <f t="shared" si="1"/>
        <v>0</v>
      </c>
    </row>
    <row r="20" spans="1:11" s="34" customFormat="1" ht="63.75" customHeight="1" x14ac:dyDescent="0.25">
      <c r="A20" s="44">
        <v>8</v>
      </c>
      <c r="B20" s="36" t="s">
        <v>78</v>
      </c>
      <c r="C20" s="36" t="s">
        <v>55</v>
      </c>
      <c r="D20" s="42" t="s">
        <v>40</v>
      </c>
      <c r="E20" s="43" t="s">
        <v>39</v>
      </c>
      <c r="F20" s="41">
        <f>420+4+6+120+156+197+149</f>
        <v>1052</v>
      </c>
      <c r="G20" s="39">
        <f t="shared" ref="G20" si="4">EVEN(1.2*F20)</f>
        <v>1264</v>
      </c>
      <c r="H20" s="103"/>
      <c r="I20" s="104"/>
      <c r="J20" s="109"/>
      <c r="K20" s="109">
        <f t="shared" si="1"/>
        <v>0</v>
      </c>
    </row>
    <row r="21" spans="1:11" s="34" customFormat="1" ht="63.75" customHeight="1" x14ac:dyDescent="0.25">
      <c r="A21" s="44">
        <v>9</v>
      </c>
      <c r="B21" s="36" t="s">
        <v>77</v>
      </c>
      <c r="C21" s="36" t="s">
        <v>55</v>
      </c>
      <c r="D21" s="42" t="s">
        <v>40</v>
      </c>
      <c r="E21" s="43" t="s">
        <v>39</v>
      </c>
      <c r="F21" s="41">
        <f>194+6</f>
        <v>200</v>
      </c>
      <c r="G21" s="39">
        <f t="shared" ref="G21:G22" si="5">EVEN(1.2*F21)</f>
        <v>240</v>
      </c>
      <c r="H21" s="103"/>
      <c r="I21" s="104"/>
      <c r="J21" s="109"/>
      <c r="K21" s="109">
        <f t="shared" si="1"/>
        <v>0</v>
      </c>
    </row>
    <row r="22" spans="1:11" s="34" customFormat="1" ht="63.75" customHeight="1" x14ac:dyDescent="0.25">
      <c r="A22" s="44">
        <v>10</v>
      </c>
      <c r="B22" s="36" t="s">
        <v>83</v>
      </c>
      <c r="C22" s="36" t="s">
        <v>75</v>
      </c>
      <c r="D22" s="42" t="s">
        <v>76</v>
      </c>
      <c r="E22" s="43" t="s">
        <v>39</v>
      </c>
      <c r="F22" s="41">
        <f>72+76+69+84+109+90</f>
        <v>500</v>
      </c>
      <c r="G22" s="39">
        <f t="shared" si="5"/>
        <v>600</v>
      </c>
      <c r="H22" s="105"/>
      <c r="I22" s="106"/>
      <c r="J22" s="109"/>
      <c r="K22" s="109">
        <f t="shared" si="1"/>
        <v>0</v>
      </c>
    </row>
    <row r="23" spans="1:11" s="34" customFormat="1" ht="63.75" customHeight="1" x14ac:dyDescent="0.25">
      <c r="A23" s="44">
        <v>11</v>
      </c>
      <c r="B23" s="36" t="s">
        <v>64</v>
      </c>
      <c r="C23" s="36" t="s">
        <v>55</v>
      </c>
      <c r="D23" s="42" t="s">
        <v>40</v>
      </c>
      <c r="E23" s="43" t="s">
        <v>39</v>
      </c>
      <c r="F23" s="41">
        <f>145+194+628+656+580+142+456+174+520+166+654+100+510</f>
        <v>4925</v>
      </c>
      <c r="G23" s="39">
        <f>EVEN(1.2*F23)</f>
        <v>5910</v>
      </c>
      <c r="H23" s="103"/>
      <c r="I23" s="104"/>
      <c r="J23" s="109"/>
      <c r="K23" s="109">
        <f t="shared" si="1"/>
        <v>0</v>
      </c>
    </row>
    <row r="24" spans="1:11" s="34" customFormat="1" ht="63.75" customHeight="1" x14ac:dyDescent="0.25">
      <c r="A24" s="44">
        <v>12</v>
      </c>
      <c r="B24" s="46" t="s">
        <v>86</v>
      </c>
      <c r="C24" s="36" t="s">
        <v>55</v>
      </c>
      <c r="D24" s="42" t="s">
        <v>40</v>
      </c>
      <c r="E24" s="43" t="s">
        <v>39</v>
      </c>
      <c r="F24" s="39">
        <v>340</v>
      </c>
      <c r="G24" s="39">
        <f t="shared" ref="G24" si="6">EVEN(1.2*F24)</f>
        <v>408</v>
      </c>
      <c r="H24" s="105"/>
      <c r="I24" s="106"/>
      <c r="J24" s="109"/>
      <c r="K24" s="109">
        <f t="shared" si="1"/>
        <v>0</v>
      </c>
    </row>
    <row r="25" spans="1:11" s="34" customFormat="1" ht="63.75" customHeight="1" x14ac:dyDescent="0.25">
      <c r="A25" s="44">
        <v>13</v>
      </c>
      <c r="B25" s="36" t="s">
        <v>73</v>
      </c>
      <c r="C25" s="36" t="s">
        <v>55</v>
      </c>
      <c r="D25" s="45" t="s">
        <v>40</v>
      </c>
      <c r="E25" s="36" t="s">
        <v>39</v>
      </c>
      <c r="F25" s="41">
        <f>291+271+258+243+203+282+267+263+335+157+266+180+258+318+246</f>
        <v>3838</v>
      </c>
      <c r="G25" s="36">
        <f t="shared" ref="G25:G26" si="7">EVEN(1.2*F25)</f>
        <v>4606</v>
      </c>
      <c r="H25" s="103"/>
      <c r="I25" s="104"/>
      <c r="J25" s="109"/>
      <c r="K25" s="109">
        <f t="shared" si="1"/>
        <v>0</v>
      </c>
    </row>
    <row r="26" spans="1:11" s="34" customFormat="1" ht="63.75" customHeight="1" x14ac:dyDescent="0.25">
      <c r="A26" s="44">
        <v>14</v>
      </c>
      <c r="B26" s="36" t="s">
        <v>74</v>
      </c>
      <c r="C26" s="36" t="s">
        <v>75</v>
      </c>
      <c r="D26" s="45" t="s">
        <v>76</v>
      </c>
      <c r="E26" s="36" t="s">
        <v>39</v>
      </c>
      <c r="F26" s="36">
        <f>420+120+156+197+149</f>
        <v>1042</v>
      </c>
      <c r="G26" s="39">
        <f t="shared" si="7"/>
        <v>1252</v>
      </c>
      <c r="H26" s="103"/>
      <c r="I26" s="104"/>
      <c r="J26" s="109"/>
      <c r="K26" s="109">
        <f t="shared" si="1"/>
        <v>0</v>
      </c>
    </row>
    <row r="27" spans="1:11" s="37" customFormat="1" ht="48" customHeight="1" x14ac:dyDescent="0.25">
      <c r="A27" s="44">
        <v>15</v>
      </c>
      <c r="B27" s="36" t="s">
        <v>51</v>
      </c>
      <c r="C27" s="36" t="s">
        <v>55</v>
      </c>
      <c r="D27" s="45" t="s">
        <v>40</v>
      </c>
      <c r="E27" s="36" t="s">
        <v>39</v>
      </c>
      <c r="F27" s="41">
        <f>398+85+452+125+126+95+192+266+248+335+277+499+191+380+136+126+176+216+170</f>
        <v>4493</v>
      </c>
      <c r="G27" s="36">
        <f t="shared" ref="G27" si="8">EVEN(1.2*F27)</f>
        <v>5392</v>
      </c>
      <c r="H27" s="103"/>
      <c r="I27" s="104"/>
      <c r="J27" s="110"/>
      <c r="K27" s="109">
        <f t="shared" si="1"/>
        <v>0</v>
      </c>
    </row>
    <row r="28" spans="1:11" s="37" customFormat="1" ht="48" customHeight="1" x14ac:dyDescent="0.25">
      <c r="A28" s="44">
        <v>16</v>
      </c>
      <c r="B28" s="36" t="s">
        <v>67</v>
      </c>
      <c r="C28" s="36" t="s">
        <v>68</v>
      </c>
      <c r="D28" s="42" t="s">
        <v>69</v>
      </c>
      <c r="E28" s="43" t="s">
        <v>39</v>
      </c>
      <c r="F28" s="41">
        <f>460+3231</f>
        <v>3691</v>
      </c>
      <c r="G28" s="39">
        <f t="shared" ref="G28:G31" si="9">EVEN(1.2*F28)</f>
        <v>4430</v>
      </c>
      <c r="H28" s="103"/>
      <c r="I28" s="104"/>
      <c r="J28" s="110"/>
      <c r="K28" s="109">
        <f t="shared" si="1"/>
        <v>0</v>
      </c>
    </row>
    <row r="29" spans="1:11" s="37" customFormat="1" ht="48" customHeight="1" x14ac:dyDescent="0.25">
      <c r="A29" s="44">
        <v>17</v>
      </c>
      <c r="B29" s="36" t="s">
        <v>70</v>
      </c>
      <c r="C29" s="36" t="s">
        <v>68</v>
      </c>
      <c r="D29" s="42" t="s">
        <v>69</v>
      </c>
      <c r="E29" s="43" t="s">
        <v>39</v>
      </c>
      <c r="F29" s="41">
        <f>170+841</f>
        <v>1011</v>
      </c>
      <c r="G29" s="39">
        <f t="shared" si="9"/>
        <v>1214</v>
      </c>
      <c r="H29" s="103"/>
      <c r="I29" s="104"/>
      <c r="J29" s="110"/>
      <c r="K29" s="109">
        <f t="shared" si="1"/>
        <v>0</v>
      </c>
    </row>
    <row r="30" spans="1:11" s="37" customFormat="1" ht="48" customHeight="1" x14ac:dyDescent="0.25">
      <c r="A30" s="44">
        <v>18</v>
      </c>
      <c r="B30" s="36" t="s">
        <v>71</v>
      </c>
      <c r="C30" s="36" t="s">
        <v>68</v>
      </c>
      <c r="D30" s="42" t="s">
        <v>69</v>
      </c>
      <c r="E30" s="43" t="s">
        <v>39</v>
      </c>
      <c r="F30" s="41">
        <f>70+80</f>
        <v>150</v>
      </c>
      <c r="G30" s="39">
        <f t="shared" si="9"/>
        <v>180</v>
      </c>
      <c r="H30" s="103"/>
      <c r="I30" s="104"/>
      <c r="J30" s="110"/>
      <c r="K30" s="109">
        <f t="shared" si="1"/>
        <v>0</v>
      </c>
    </row>
    <row r="31" spans="1:11" s="37" customFormat="1" ht="48" customHeight="1" x14ac:dyDescent="0.25">
      <c r="A31" s="44">
        <v>19</v>
      </c>
      <c r="B31" s="36" t="s">
        <v>72</v>
      </c>
      <c r="C31" s="36" t="s">
        <v>68</v>
      </c>
      <c r="D31" s="42" t="s">
        <v>69</v>
      </c>
      <c r="E31" s="43" t="s">
        <v>39</v>
      </c>
      <c r="F31" s="41">
        <f>170+841</f>
        <v>1011</v>
      </c>
      <c r="G31" s="39">
        <f t="shared" si="9"/>
        <v>1214</v>
      </c>
      <c r="H31" s="103"/>
      <c r="I31" s="104"/>
      <c r="J31" s="110"/>
      <c r="K31" s="109">
        <f t="shared" si="1"/>
        <v>0</v>
      </c>
    </row>
    <row r="32" spans="1:11" s="37" customFormat="1" ht="48" customHeight="1" x14ac:dyDescent="0.25">
      <c r="A32" s="44">
        <v>20</v>
      </c>
      <c r="B32" s="36" t="s">
        <v>60</v>
      </c>
      <c r="C32" s="36" t="s">
        <v>56</v>
      </c>
      <c r="D32" s="45" t="s">
        <v>44</v>
      </c>
      <c r="E32" s="36" t="s">
        <v>39</v>
      </c>
      <c r="F32" s="36">
        <f>1977+70+365+149+206+80+227+210+202+235+218+308+162+233+136+126+174+216+170</f>
        <v>5464</v>
      </c>
      <c r="G32" s="36">
        <f>EVEN(1.2*F32)</f>
        <v>6558</v>
      </c>
      <c r="H32" s="103"/>
      <c r="I32" s="104"/>
      <c r="J32" s="110"/>
      <c r="K32" s="109">
        <f t="shared" si="1"/>
        <v>0</v>
      </c>
    </row>
    <row r="33" spans="1:11" s="37" customFormat="1" ht="48" customHeight="1" thickBot="1" x14ac:dyDescent="0.3">
      <c r="A33" s="44">
        <v>21</v>
      </c>
      <c r="B33" s="36" t="s">
        <v>57</v>
      </c>
      <c r="C33" s="36" t="s">
        <v>58</v>
      </c>
      <c r="D33" s="45" t="s">
        <v>59</v>
      </c>
      <c r="E33" s="36" t="s">
        <v>39</v>
      </c>
      <c r="F33" s="36">
        <v>1030</v>
      </c>
      <c r="G33" s="36">
        <f>EVEN(1.2*F33)</f>
        <v>1236</v>
      </c>
      <c r="H33" s="103"/>
      <c r="I33" s="104"/>
      <c r="J33" s="110"/>
      <c r="K33" s="113">
        <f t="shared" si="1"/>
        <v>0</v>
      </c>
    </row>
    <row r="34" spans="1:11" s="35" customFormat="1" ht="25.5" customHeight="1" thickBot="1" x14ac:dyDescent="0.3">
      <c r="A34" s="112" t="s">
        <v>90</v>
      </c>
      <c r="B34" s="111"/>
      <c r="C34" s="111"/>
      <c r="D34" s="111"/>
      <c r="E34" s="111"/>
      <c r="F34" s="111"/>
      <c r="G34" s="111"/>
      <c r="H34" s="111"/>
      <c r="I34" s="111"/>
      <c r="J34" s="111"/>
      <c r="K34" s="114">
        <f>SUM(K13:K33)</f>
        <v>0</v>
      </c>
    </row>
    <row r="35" spans="1:11" s="35" customFormat="1" x14ac:dyDescent="0.2">
      <c r="B35" s="38"/>
    </row>
    <row r="36" spans="1:11" x14ac:dyDescent="0.25">
      <c r="B36" s="40"/>
    </row>
    <row r="37" spans="1:11" x14ac:dyDescent="0.25">
      <c r="B37" s="40"/>
    </row>
    <row r="38" spans="1:11" x14ac:dyDescent="0.25">
      <c r="B38" s="40"/>
    </row>
  </sheetData>
  <protectedRanges>
    <protectedRange algorithmName="SHA-512" hashValue="Gb9psPM8IwNha+23YzexHjZXYAWfm4vjicxwqi8fmbVIEl+41OQUWxB+6ilpsje1RKR427oJap6OXwOYVyYccw==" saltValue="U12KCR59LBriTzJGgzbMSQ==" spinCount="100000" sqref="C6:E10 I6:I10" name="Document_Information"/>
  </protectedRanges>
  <mergeCells count="37">
    <mergeCell ref="H18:I18"/>
    <mergeCell ref="H15:I15"/>
    <mergeCell ref="H22:I22"/>
    <mergeCell ref="H32:I32"/>
    <mergeCell ref="H33:I33"/>
    <mergeCell ref="H13:I13"/>
    <mergeCell ref="H20:I20"/>
    <mergeCell ref="H21:I21"/>
    <mergeCell ref="H29:I29"/>
    <mergeCell ref="H30:I30"/>
    <mergeCell ref="H23:I23"/>
    <mergeCell ref="H28:I28"/>
    <mergeCell ref="H31:I31"/>
    <mergeCell ref="H27:I27"/>
    <mergeCell ref="H25:I25"/>
    <mergeCell ref="H17:I17"/>
    <mergeCell ref="H19:I19"/>
    <mergeCell ref="H24:I24"/>
    <mergeCell ref="H26:I26"/>
    <mergeCell ref="A7:B7"/>
    <mergeCell ref="C7:G7"/>
    <mergeCell ref="A8:B8"/>
    <mergeCell ref="C8:G8"/>
    <mergeCell ref="A9:B9"/>
    <mergeCell ref="C9:G9"/>
    <mergeCell ref="C10:G10"/>
    <mergeCell ref="A11:H11"/>
    <mergeCell ref="A10:B10"/>
    <mergeCell ref="H12:I12"/>
    <mergeCell ref="H16:I16"/>
    <mergeCell ref="H14:I14"/>
    <mergeCell ref="A1:B4"/>
    <mergeCell ref="C1:G2"/>
    <mergeCell ref="H1:I4"/>
    <mergeCell ref="C3:G4"/>
    <mergeCell ref="A6:B6"/>
    <mergeCell ref="C6:G6"/>
  </mergeCells>
  <phoneticPr fontId="23" type="noConversion"/>
  <conditionalFormatting sqref="G13">
    <cfRule type="expression" dxfId="65" priority="72">
      <formula>#REF!="SPARE"</formula>
    </cfRule>
    <cfRule type="cellIs" dxfId="64" priority="71" operator="equal">
      <formula>"Standard"</formula>
    </cfRule>
    <cfRule type="cellIs" dxfId="63" priority="70" operator="equal">
      <formula>"Safety"</formula>
    </cfRule>
  </conditionalFormatting>
  <conditionalFormatting sqref="G13:G15">
    <cfRule type="cellIs" dxfId="62" priority="16" operator="equal">
      <formula>"Safety"</formula>
    </cfRule>
    <cfRule type="cellIs" dxfId="61" priority="17" operator="equal">
      <formula>"Standard"</formula>
    </cfRule>
    <cfRule type="expression" dxfId="60" priority="18">
      <formula>#REF!="SPARE"</formula>
    </cfRule>
  </conditionalFormatting>
  <conditionalFormatting sqref="G14">
    <cfRule type="expression" dxfId="59" priority="15">
      <formula>#REF!="SPARE"</formula>
    </cfRule>
    <cfRule type="cellIs" dxfId="58" priority="13" operator="equal">
      <formula>"Safety"</formula>
    </cfRule>
    <cfRule type="cellIs" dxfId="57" priority="14" operator="equal">
      <formula>"Standard"</formula>
    </cfRule>
  </conditionalFormatting>
  <conditionalFormatting sqref="G15">
    <cfRule type="cellIs" dxfId="56" priority="40" operator="equal">
      <formula>"Safety"</formula>
    </cfRule>
    <cfRule type="cellIs" dxfId="55" priority="41" operator="equal">
      <formula>"Standard"</formula>
    </cfRule>
    <cfRule type="expression" dxfId="54" priority="42">
      <formula>#REF!="SPARE"</formula>
    </cfRule>
  </conditionalFormatting>
  <conditionalFormatting sqref="G16">
    <cfRule type="cellIs" dxfId="53" priority="136" operator="equal">
      <formula>"Safety"</formula>
    </cfRule>
    <cfRule type="expression" dxfId="52" priority="135">
      <formula>#REF!="SPARE"</formula>
    </cfRule>
    <cfRule type="cellIs" dxfId="51" priority="134" operator="equal">
      <formula>"Standard"</formula>
    </cfRule>
    <cfRule type="cellIs" dxfId="50" priority="133" operator="equal">
      <formula>"Safety"</formula>
    </cfRule>
    <cfRule type="expression" dxfId="49" priority="126">
      <formula>#REF!="SPARE"</formula>
    </cfRule>
    <cfRule type="cellIs" dxfId="48" priority="125" operator="equal">
      <formula>"Standard"</formula>
    </cfRule>
    <cfRule type="cellIs" dxfId="47" priority="124" operator="equal">
      <formula>"Safety"</formula>
    </cfRule>
    <cfRule type="expression" dxfId="46" priority="138">
      <formula>#REF!="SPARE"</formula>
    </cfRule>
    <cfRule type="cellIs" dxfId="45" priority="137" operator="equal">
      <formula>"Standard"</formula>
    </cfRule>
  </conditionalFormatting>
  <conditionalFormatting sqref="G16:G17">
    <cfRule type="cellIs" dxfId="44" priority="53" operator="equal">
      <formula>"Standard"</formula>
    </cfRule>
    <cfRule type="cellIs" dxfId="43" priority="52" operator="equal">
      <formula>"Safety"</formula>
    </cfRule>
    <cfRule type="expression" dxfId="42" priority="54">
      <formula>#REF!="SPARE"</formula>
    </cfRule>
  </conditionalFormatting>
  <conditionalFormatting sqref="G17:G18">
    <cfRule type="expression" dxfId="41" priority="48">
      <formula>#REF!="SPARE"</formula>
    </cfRule>
    <cfRule type="cellIs" dxfId="40" priority="46" operator="equal">
      <formula>"Safety"</formula>
    </cfRule>
    <cfRule type="cellIs" dxfId="39" priority="47" operator="equal">
      <formula>"Standard"</formula>
    </cfRule>
  </conditionalFormatting>
  <conditionalFormatting sqref="G18:G20">
    <cfRule type="cellIs" dxfId="38" priority="10" operator="equal">
      <formula>"Safety"</formula>
    </cfRule>
    <cfRule type="cellIs" dxfId="37" priority="11" operator="equal">
      <formula>"Standard"</formula>
    </cfRule>
    <cfRule type="expression" dxfId="36" priority="12">
      <formula>#REF!="SPARE"</formula>
    </cfRule>
  </conditionalFormatting>
  <conditionalFormatting sqref="G19">
    <cfRule type="expression" dxfId="35" priority="9">
      <formula>#REF!="SPARE"</formula>
    </cfRule>
    <cfRule type="cellIs" dxfId="34" priority="8" operator="equal">
      <formula>"Standard"</formula>
    </cfRule>
    <cfRule type="cellIs" dxfId="33" priority="7" operator="equal">
      <formula>"Safety"</formula>
    </cfRule>
  </conditionalFormatting>
  <conditionalFormatting sqref="G20:G23">
    <cfRule type="cellIs" dxfId="32" priority="35" operator="equal">
      <formula>"Standard"</formula>
    </cfRule>
    <cfRule type="cellIs" dxfId="31" priority="34" operator="equal">
      <formula>"Safety"</formula>
    </cfRule>
    <cfRule type="expression" dxfId="30" priority="36">
      <formula>#REF!="SPARE"</formula>
    </cfRule>
  </conditionalFormatting>
  <conditionalFormatting sqref="G21">
    <cfRule type="cellIs" dxfId="29" priority="82" operator="equal">
      <formula>"Safety"</formula>
    </cfRule>
    <cfRule type="cellIs" dxfId="28" priority="83" operator="equal">
      <formula>"Standard"</formula>
    </cfRule>
    <cfRule type="expression" dxfId="27" priority="84">
      <formula>#REF!="SPARE"</formula>
    </cfRule>
  </conditionalFormatting>
  <conditionalFormatting sqref="G22">
    <cfRule type="expression" dxfId="26" priority="33">
      <formula>#REF!="SPARE"</formula>
    </cfRule>
    <cfRule type="cellIs" dxfId="25" priority="32" operator="equal">
      <formula>"Standard"</formula>
    </cfRule>
    <cfRule type="cellIs" dxfId="24" priority="31" operator="equal">
      <formula>"Safety"</formula>
    </cfRule>
  </conditionalFormatting>
  <conditionalFormatting sqref="G23">
    <cfRule type="cellIs" dxfId="23" priority="130" operator="equal">
      <formula>"Safety"</formula>
    </cfRule>
    <cfRule type="cellIs" dxfId="22" priority="131" operator="equal">
      <formula>"Standard"</formula>
    </cfRule>
    <cfRule type="expression" dxfId="21" priority="132">
      <formula>#REF!="SPARE"</formula>
    </cfRule>
  </conditionalFormatting>
  <conditionalFormatting sqref="G24">
    <cfRule type="cellIs" dxfId="20" priority="1" operator="equal">
      <formula>"Safety"</formula>
    </cfRule>
    <cfRule type="expression" dxfId="19" priority="6">
      <formula>#REF!="SPARE"</formula>
    </cfRule>
    <cfRule type="cellIs" dxfId="18" priority="5" operator="equal">
      <formula>"Standard"</formula>
    </cfRule>
    <cfRule type="cellIs" dxfId="17" priority="4" operator="equal">
      <formula>"Safety"</formula>
    </cfRule>
    <cfRule type="expression" dxfId="16" priority="3">
      <formula>#REF!="SPARE"</formula>
    </cfRule>
    <cfRule type="cellIs" dxfId="15" priority="2" operator="equal">
      <formula>"Standard"</formula>
    </cfRule>
  </conditionalFormatting>
  <conditionalFormatting sqref="G26">
    <cfRule type="cellIs" dxfId="14" priority="85" operator="equal">
      <formula>"Safety"</formula>
    </cfRule>
    <cfRule type="cellIs" dxfId="13" priority="86" operator="equal">
      <formula>"Standard"</formula>
    </cfRule>
    <cfRule type="expression" dxfId="12" priority="87">
      <formula>#REF!="SPARE"</formula>
    </cfRule>
    <cfRule type="cellIs" dxfId="11" priority="88" operator="equal">
      <formula>"Safety"</formula>
    </cfRule>
    <cfRule type="cellIs" dxfId="10" priority="89" operator="equal">
      <formula>"Standard"</formula>
    </cfRule>
    <cfRule type="expression" dxfId="9" priority="90">
      <formula>#REF!="SPARE"</formula>
    </cfRule>
  </conditionalFormatting>
  <conditionalFormatting sqref="G28:G31">
    <cfRule type="cellIs" dxfId="8" priority="109" operator="equal">
      <formula>"Safety"</formula>
    </cfRule>
    <cfRule type="cellIs" dxfId="7" priority="110" operator="equal">
      <formula>"Standard"</formula>
    </cfRule>
    <cfRule type="expression" dxfId="6" priority="111">
      <formula>#REF!="SPARE"</formula>
    </cfRule>
    <cfRule type="cellIs" dxfId="5" priority="113" operator="equal">
      <formula>"Standard"</formula>
    </cfRule>
    <cfRule type="expression" dxfId="4" priority="114">
      <formula>#REF!="SPARE"</formula>
    </cfRule>
    <cfRule type="cellIs" dxfId="3" priority="112" operator="equal">
      <formula>"Safety"</formula>
    </cfRule>
  </conditionalFormatting>
  <printOptions horizontalCentered="1"/>
  <pageMargins left="0.25" right="0.25" top="0.75" bottom="0.75" header="0.3" footer="0.3"/>
  <pageSetup paperSize="9" scale="60" orientation="portrait" r:id="rId1"/>
  <headerFooter alignWithMargins="0">
    <oddHeader xml:space="preserve">&amp;C
</oddHeader>
  </headerFooter>
  <rowBreaks count="1" manualBreakCount="1">
    <brk id="16" max="10" man="1"/>
  </rowBreaks>
  <ignoredErrors>
    <ignoredError sqref="C6:G9 I6:I9 D10:G10"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2"/>
  <dimension ref="A1:O128"/>
  <sheetViews>
    <sheetView topLeftCell="A68" workbookViewId="0">
      <selection activeCell="F65" sqref="F65:F96"/>
    </sheetView>
  </sheetViews>
  <sheetFormatPr defaultColWidth="11.42578125" defaultRowHeight="12.75" x14ac:dyDescent="0.2"/>
  <sheetData>
    <row r="1" spans="1:15" x14ac:dyDescent="0.2">
      <c r="A1" s="3" t="s">
        <v>17</v>
      </c>
      <c r="B1" s="3" t="s">
        <v>18</v>
      </c>
      <c r="C1">
        <v>0</v>
      </c>
      <c r="D1" t="s">
        <v>19</v>
      </c>
      <c r="E1">
        <v>0</v>
      </c>
      <c r="F1" t="str">
        <f>CONCATENATE(A1,C1,D1,E1)</f>
        <v>I0.0</v>
      </c>
      <c r="G1" t="str">
        <f>CONCATENATE(B1,C1,D1,E1)</f>
        <v>Q0.0</v>
      </c>
      <c r="I1" s="3" t="s">
        <v>17</v>
      </c>
      <c r="J1" s="3" t="s">
        <v>18</v>
      </c>
      <c r="K1">
        <v>100</v>
      </c>
      <c r="L1" t="s">
        <v>19</v>
      </c>
      <c r="M1">
        <v>0</v>
      </c>
      <c r="N1" t="str">
        <f>CONCATENATE(I1,K1,L1,M1)</f>
        <v>I100.0</v>
      </c>
      <c r="O1" t="str">
        <f>CONCATENATE(J1,K1,L1,M1)</f>
        <v>Q100.0</v>
      </c>
    </row>
    <row r="2" spans="1:15" x14ac:dyDescent="0.2">
      <c r="A2" s="3" t="s">
        <v>17</v>
      </c>
      <c r="B2" s="3" t="s">
        <v>18</v>
      </c>
      <c r="C2">
        <v>0</v>
      </c>
      <c r="D2" t="s">
        <v>19</v>
      </c>
      <c r="E2">
        <v>1</v>
      </c>
      <c r="F2" t="str">
        <f t="shared" ref="F2:F40" si="0">CONCATENATE(A2,C2,D2,E2)</f>
        <v>I0.1</v>
      </c>
      <c r="G2" t="str">
        <f t="shared" ref="G2:G40" si="1">CONCATENATE(B2,C2,D2,E2)</f>
        <v>Q0.1</v>
      </c>
      <c r="I2" s="3" t="s">
        <v>17</v>
      </c>
      <c r="J2" s="3" t="s">
        <v>18</v>
      </c>
      <c r="K2">
        <v>100</v>
      </c>
      <c r="L2" t="s">
        <v>19</v>
      </c>
      <c r="M2">
        <v>1</v>
      </c>
      <c r="N2" t="str">
        <f t="shared" ref="N2:N8" si="2">CONCATENATE(I2,K2,L2,M2)</f>
        <v>I100.1</v>
      </c>
      <c r="O2" t="str">
        <f t="shared" ref="O2:O8" si="3">CONCATENATE(J2,K2,L2,M2)</f>
        <v>Q100.1</v>
      </c>
    </row>
    <row r="3" spans="1:15" x14ac:dyDescent="0.2">
      <c r="A3" s="3" t="s">
        <v>17</v>
      </c>
      <c r="B3" s="3" t="s">
        <v>18</v>
      </c>
      <c r="C3">
        <v>0</v>
      </c>
      <c r="D3" t="s">
        <v>19</v>
      </c>
      <c r="E3">
        <v>2</v>
      </c>
      <c r="F3" t="str">
        <f t="shared" si="0"/>
        <v>I0.2</v>
      </c>
      <c r="G3" t="str">
        <f t="shared" si="1"/>
        <v>Q0.2</v>
      </c>
      <c r="I3" s="3" t="s">
        <v>17</v>
      </c>
      <c r="J3" s="3" t="s">
        <v>18</v>
      </c>
      <c r="K3">
        <v>100</v>
      </c>
      <c r="L3" t="s">
        <v>19</v>
      </c>
      <c r="M3">
        <v>2</v>
      </c>
      <c r="N3" t="str">
        <f t="shared" si="2"/>
        <v>I100.2</v>
      </c>
      <c r="O3" t="str">
        <f t="shared" si="3"/>
        <v>Q100.2</v>
      </c>
    </row>
    <row r="4" spans="1:15" x14ac:dyDescent="0.2">
      <c r="A4" s="3" t="s">
        <v>17</v>
      </c>
      <c r="B4" s="3" t="s">
        <v>18</v>
      </c>
      <c r="C4">
        <v>0</v>
      </c>
      <c r="D4" t="s">
        <v>19</v>
      </c>
      <c r="E4">
        <v>3</v>
      </c>
      <c r="F4" t="str">
        <f t="shared" si="0"/>
        <v>I0.3</v>
      </c>
      <c r="G4" t="str">
        <f t="shared" si="1"/>
        <v>Q0.3</v>
      </c>
      <c r="I4" s="3" t="s">
        <v>17</v>
      </c>
      <c r="J4" s="3" t="s">
        <v>18</v>
      </c>
      <c r="K4">
        <v>100</v>
      </c>
      <c r="L4" t="s">
        <v>19</v>
      </c>
      <c r="M4">
        <v>3</v>
      </c>
      <c r="N4" t="str">
        <f t="shared" si="2"/>
        <v>I100.3</v>
      </c>
      <c r="O4" t="str">
        <f t="shared" si="3"/>
        <v>Q100.3</v>
      </c>
    </row>
    <row r="5" spans="1:15" x14ac:dyDescent="0.2">
      <c r="A5" s="3" t="s">
        <v>17</v>
      </c>
      <c r="B5" s="3" t="s">
        <v>18</v>
      </c>
      <c r="C5">
        <v>0</v>
      </c>
      <c r="D5" t="s">
        <v>19</v>
      </c>
      <c r="E5">
        <v>4</v>
      </c>
      <c r="F5" t="str">
        <f t="shared" si="0"/>
        <v>I0.4</v>
      </c>
      <c r="G5" t="str">
        <f t="shared" si="1"/>
        <v>Q0.4</v>
      </c>
      <c r="I5" s="3" t="s">
        <v>17</v>
      </c>
      <c r="J5" s="3" t="s">
        <v>18</v>
      </c>
      <c r="K5">
        <v>100</v>
      </c>
      <c r="L5" t="s">
        <v>19</v>
      </c>
      <c r="M5">
        <v>4</v>
      </c>
      <c r="N5" t="str">
        <f t="shared" si="2"/>
        <v>I100.4</v>
      </c>
      <c r="O5" t="str">
        <f t="shared" si="3"/>
        <v>Q100.4</v>
      </c>
    </row>
    <row r="6" spans="1:15" x14ac:dyDescent="0.2">
      <c r="A6" s="3" t="s">
        <v>17</v>
      </c>
      <c r="B6" s="3" t="s">
        <v>18</v>
      </c>
      <c r="C6">
        <v>0</v>
      </c>
      <c r="D6" t="s">
        <v>19</v>
      </c>
      <c r="E6">
        <v>5</v>
      </c>
      <c r="F6" t="str">
        <f t="shared" si="0"/>
        <v>I0.5</v>
      </c>
      <c r="G6" t="str">
        <f t="shared" si="1"/>
        <v>Q0.5</v>
      </c>
      <c r="I6" s="3" t="s">
        <v>17</v>
      </c>
      <c r="J6" s="3" t="s">
        <v>18</v>
      </c>
      <c r="K6">
        <v>100</v>
      </c>
      <c r="L6" t="s">
        <v>19</v>
      </c>
      <c r="M6">
        <v>5</v>
      </c>
      <c r="N6" t="str">
        <f t="shared" si="2"/>
        <v>I100.5</v>
      </c>
      <c r="O6" t="str">
        <f t="shared" si="3"/>
        <v>Q100.5</v>
      </c>
    </row>
    <row r="7" spans="1:15" x14ac:dyDescent="0.2">
      <c r="A7" s="3" t="s">
        <v>17</v>
      </c>
      <c r="B7" s="3" t="s">
        <v>18</v>
      </c>
      <c r="C7">
        <v>0</v>
      </c>
      <c r="D7" t="s">
        <v>19</v>
      </c>
      <c r="E7">
        <v>6</v>
      </c>
      <c r="F7" t="str">
        <f t="shared" si="0"/>
        <v>I0.6</v>
      </c>
      <c r="G7" t="str">
        <f t="shared" si="1"/>
        <v>Q0.6</v>
      </c>
      <c r="I7" s="3" t="s">
        <v>17</v>
      </c>
      <c r="J7" s="3" t="s">
        <v>18</v>
      </c>
      <c r="K7">
        <v>100</v>
      </c>
      <c r="L7" t="s">
        <v>19</v>
      </c>
      <c r="M7">
        <v>6</v>
      </c>
      <c r="N7" t="str">
        <f t="shared" si="2"/>
        <v>I100.6</v>
      </c>
      <c r="O7" t="str">
        <f t="shared" si="3"/>
        <v>Q100.6</v>
      </c>
    </row>
    <row r="8" spans="1:15" x14ac:dyDescent="0.2">
      <c r="A8" s="3" t="s">
        <v>17</v>
      </c>
      <c r="B8" s="3" t="s">
        <v>18</v>
      </c>
      <c r="C8">
        <v>0</v>
      </c>
      <c r="D8" t="s">
        <v>19</v>
      </c>
      <c r="E8">
        <v>7</v>
      </c>
      <c r="F8" t="str">
        <f t="shared" si="0"/>
        <v>I0.7</v>
      </c>
      <c r="G8" t="str">
        <f t="shared" si="1"/>
        <v>Q0.7</v>
      </c>
      <c r="I8" s="3" t="s">
        <v>17</v>
      </c>
      <c r="J8" s="3" t="s">
        <v>18</v>
      </c>
      <c r="K8">
        <v>100</v>
      </c>
      <c r="L8" t="s">
        <v>19</v>
      </c>
      <c r="M8">
        <v>7</v>
      </c>
      <c r="N8" t="str">
        <f t="shared" si="2"/>
        <v>I100.7</v>
      </c>
      <c r="O8" t="str">
        <f t="shared" si="3"/>
        <v>Q100.7</v>
      </c>
    </row>
    <row r="9" spans="1:15" x14ac:dyDescent="0.2">
      <c r="A9" s="3" t="s">
        <v>17</v>
      </c>
      <c r="B9" s="3" t="s">
        <v>18</v>
      </c>
      <c r="C9">
        <v>1</v>
      </c>
      <c r="D9" t="s">
        <v>19</v>
      </c>
      <c r="E9">
        <v>0</v>
      </c>
      <c r="F9" t="str">
        <f t="shared" si="0"/>
        <v>I1.0</v>
      </c>
      <c r="G9" t="str">
        <f t="shared" si="1"/>
        <v>Q1.0</v>
      </c>
      <c r="I9" s="3" t="s">
        <v>17</v>
      </c>
      <c r="J9" s="3" t="s">
        <v>18</v>
      </c>
      <c r="K9">
        <v>101</v>
      </c>
      <c r="L9" t="s">
        <v>19</v>
      </c>
      <c r="M9">
        <v>0</v>
      </c>
      <c r="N9" t="str">
        <f>CONCATENATE(I9,K9,L9,M9)</f>
        <v>I101.0</v>
      </c>
      <c r="O9" t="str">
        <f>CONCATENATE(J9,K9,L9,M9)</f>
        <v>Q101.0</v>
      </c>
    </row>
    <row r="10" spans="1:15" x14ac:dyDescent="0.2">
      <c r="A10" s="3" t="s">
        <v>17</v>
      </c>
      <c r="B10" s="3" t="s">
        <v>18</v>
      </c>
      <c r="C10">
        <v>1</v>
      </c>
      <c r="D10" t="s">
        <v>19</v>
      </c>
      <c r="E10">
        <v>1</v>
      </c>
      <c r="F10" t="str">
        <f t="shared" si="0"/>
        <v>I1.1</v>
      </c>
      <c r="G10" t="str">
        <f t="shared" si="1"/>
        <v>Q1.1</v>
      </c>
      <c r="I10" s="3" t="s">
        <v>17</v>
      </c>
      <c r="J10" s="3" t="s">
        <v>18</v>
      </c>
      <c r="K10">
        <v>101</v>
      </c>
      <c r="L10" t="s">
        <v>19</v>
      </c>
      <c r="M10">
        <v>1</v>
      </c>
      <c r="N10" t="str">
        <f t="shared" ref="N10:N16" si="4">CONCATENATE(I10,K10,L10,M10)</f>
        <v>I101.1</v>
      </c>
      <c r="O10" t="str">
        <f t="shared" ref="O10:O16" si="5">CONCATENATE(J10,K10,L10,M10)</f>
        <v>Q101.1</v>
      </c>
    </row>
    <row r="11" spans="1:15" x14ac:dyDescent="0.2">
      <c r="A11" s="3" t="s">
        <v>17</v>
      </c>
      <c r="B11" s="3" t="s">
        <v>18</v>
      </c>
      <c r="C11">
        <v>1</v>
      </c>
      <c r="D11" t="s">
        <v>19</v>
      </c>
      <c r="E11">
        <v>2</v>
      </c>
      <c r="F11" t="str">
        <f t="shared" si="0"/>
        <v>I1.2</v>
      </c>
      <c r="G11" t="str">
        <f t="shared" si="1"/>
        <v>Q1.2</v>
      </c>
      <c r="I11" s="3" t="s">
        <v>17</v>
      </c>
      <c r="J11" s="3" t="s">
        <v>18</v>
      </c>
      <c r="K11">
        <v>101</v>
      </c>
      <c r="L11" t="s">
        <v>19</v>
      </c>
      <c r="M11">
        <v>2</v>
      </c>
      <c r="N11" t="str">
        <f t="shared" si="4"/>
        <v>I101.2</v>
      </c>
      <c r="O11" t="str">
        <f t="shared" si="5"/>
        <v>Q101.2</v>
      </c>
    </row>
    <row r="12" spans="1:15" x14ac:dyDescent="0.2">
      <c r="A12" s="3" t="s">
        <v>17</v>
      </c>
      <c r="B12" s="3" t="s">
        <v>18</v>
      </c>
      <c r="C12">
        <v>1</v>
      </c>
      <c r="D12" t="s">
        <v>19</v>
      </c>
      <c r="E12">
        <v>3</v>
      </c>
      <c r="F12" t="str">
        <f t="shared" si="0"/>
        <v>I1.3</v>
      </c>
      <c r="G12" t="str">
        <f t="shared" si="1"/>
        <v>Q1.3</v>
      </c>
      <c r="I12" s="3" t="s">
        <v>17</v>
      </c>
      <c r="J12" s="3" t="s">
        <v>18</v>
      </c>
      <c r="K12">
        <v>101</v>
      </c>
      <c r="L12" t="s">
        <v>19</v>
      </c>
      <c r="M12">
        <v>3</v>
      </c>
      <c r="N12" t="str">
        <f t="shared" si="4"/>
        <v>I101.3</v>
      </c>
      <c r="O12" t="str">
        <f t="shared" si="5"/>
        <v>Q101.3</v>
      </c>
    </row>
    <row r="13" spans="1:15" x14ac:dyDescent="0.2">
      <c r="A13" s="3" t="s">
        <v>17</v>
      </c>
      <c r="B13" s="3" t="s">
        <v>18</v>
      </c>
      <c r="C13">
        <v>1</v>
      </c>
      <c r="D13" t="s">
        <v>19</v>
      </c>
      <c r="E13">
        <v>4</v>
      </c>
      <c r="F13" t="str">
        <f t="shared" si="0"/>
        <v>I1.4</v>
      </c>
      <c r="G13" t="str">
        <f t="shared" si="1"/>
        <v>Q1.4</v>
      </c>
      <c r="I13" s="3" t="s">
        <v>17</v>
      </c>
      <c r="J13" s="3" t="s">
        <v>18</v>
      </c>
      <c r="K13">
        <v>101</v>
      </c>
      <c r="L13" t="s">
        <v>19</v>
      </c>
      <c r="M13">
        <v>4</v>
      </c>
      <c r="N13" t="str">
        <f t="shared" si="4"/>
        <v>I101.4</v>
      </c>
      <c r="O13" t="str">
        <f t="shared" si="5"/>
        <v>Q101.4</v>
      </c>
    </row>
    <row r="14" spans="1:15" x14ac:dyDescent="0.2">
      <c r="A14" s="3" t="s">
        <v>17</v>
      </c>
      <c r="B14" s="3" t="s">
        <v>18</v>
      </c>
      <c r="C14">
        <v>1</v>
      </c>
      <c r="D14" t="s">
        <v>19</v>
      </c>
      <c r="E14">
        <v>5</v>
      </c>
      <c r="F14" t="str">
        <f t="shared" si="0"/>
        <v>I1.5</v>
      </c>
      <c r="G14" t="str">
        <f t="shared" si="1"/>
        <v>Q1.5</v>
      </c>
      <c r="I14" s="3" t="s">
        <v>17</v>
      </c>
      <c r="J14" s="3" t="s">
        <v>18</v>
      </c>
      <c r="K14">
        <v>101</v>
      </c>
      <c r="L14" t="s">
        <v>19</v>
      </c>
      <c r="M14">
        <v>5</v>
      </c>
      <c r="N14" t="str">
        <f t="shared" si="4"/>
        <v>I101.5</v>
      </c>
      <c r="O14" t="str">
        <f t="shared" si="5"/>
        <v>Q101.5</v>
      </c>
    </row>
    <row r="15" spans="1:15" x14ac:dyDescent="0.2">
      <c r="A15" s="3" t="s">
        <v>17</v>
      </c>
      <c r="B15" s="3" t="s">
        <v>18</v>
      </c>
      <c r="C15">
        <v>1</v>
      </c>
      <c r="D15" t="s">
        <v>19</v>
      </c>
      <c r="E15">
        <v>6</v>
      </c>
      <c r="F15" t="str">
        <f t="shared" si="0"/>
        <v>I1.6</v>
      </c>
      <c r="G15" t="str">
        <f t="shared" si="1"/>
        <v>Q1.6</v>
      </c>
      <c r="I15" s="3" t="s">
        <v>17</v>
      </c>
      <c r="J15" s="3" t="s">
        <v>18</v>
      </c>
      <c r="K15">
        <v>101</v>
      </c>
      <c r="L15" t="s">
        <v>19</v>
      </c>
      <c r="M15">
        <v>6</v>
      </c>
      <c r="N15" t="str">
        <f t="shared" si="4"/>
        <v>I101.6</v>
      </c>
      <c r="O15" t="str">
        <f t="shared" si="5"/>
        <v>Q101.6</v>
      </c>
    </row>
    <row r="16" spans="1:15" x14ac:dyDescent="0.2">
      <c r="A16" s="3" t="s">
        <v>17</v>
      </c>
      <c r="B16" s="3" t="s">
        <v>18</v>
      </c>
      <c r="C16">
        <v>1</v>
      </c>
      <c r="D16" t="s">
        <v>19</v>
      </c>
      <c r="E16">
        <v>7</v>
      </c>
      <c r="F16" t="str">
        <f t="shared" si="0"/>
        <v>I1.7</v>
      </c>
      <c r="G16" t="str">
        <f t="shared" si="1"/>
        <v>Q1.7</v>
      </c>
      <c r="I16" s="3" t="s">
        <v>17</v>
      </c>
      <c r="J16" s="3" t="s">
        <v>18</v>
      </c>
      <c r="K16">
        <v>101</v>
      </c>
      <c r="L16" t="s">
        <v>19</v>
      </c>
      <c r="M16">
        <v>7</v>
      </c>
      <c r="N16" t="str">
        <f t="shared" si="4"/>
        <v>I101.7</v>
      </c>
      <c r="O16" t="str">
        <f t="shared" si="5"/>
        <v>Q101.7</v>
      </c>
    </row>
    <row r="17" spans="1:15" x14ac:dyDescent="0.2">
      <c r="A17" s="3" t="s">
        <v>17</v>
      </c>
      <c r="B17" s="3" t="s">
        <v>18</v>
      </c>
      <c r="C17">
        <v>2</v>
      </c>
      <c r="D17" t="s">
        <v>19</v>
      </c>
      <c r="E17">
        <v>0</v>
      </c>
      <c r="F17" t="str">
        <f t="shared" si="0"/>
        <v>I2.0</v>
      </c>
      <c r="G17" t="str">
        <f t="shared" si="1"/>
        <v>Q2.0</v>
      </c>
      <c r="I17" s="3" t="s">
        <v>17</v>
      </c>
      <c r="J17" s="3" t="s">
        <v>18</v>
      </c>
      <c r="K17">
        <v>102</v>
      </c>
      <c r="L17" t="s">
        <v>19</v>
      </c>
      <c r="M17">
        <v>0</v>
      </c>
      <c r="N17" t="str">
        <f>CONCATENATE(I17,K17,L17,M17)</f>
        <v>I102.0</v>
      </c>
      <c r="O17" t="str">
        <f>CONCATENATE(J17,K17,L17,M17)</f>
        <v>Q102.0</v>
      </c>
    </row>
    <row r="18" spans="1:15" x14ac:dyDescent="0.2">
      <c r="A18" s="3" t="s">
        <v>17</v>
      </c>
      <c r="B18" s="3" t="s">
        <v>18</v>
      </c>
      <c r="C18">
        <v>2</v>
      </c>
      <c r="D18" t="s">
        <v>19</v>
      </c>
      <c r="E18">
        <v>1</v>
      </c>
      <c r="F18" t="str">
        <f t="shared" si="0"/>
        <v>I2.1</v>
      </c>
      <c r="G18" t="str">
        <f t="shared" si="1"/>
        <v>Q2.1</v>
      </c>
      <c r="I18" s="3" t="s">
        <v>17</v>
      </c>
      <c r="J18" s="3" t="s">
        <v>18</v>
      </c>
      <c r="K18">
        <v>102</v>
      </c>
      <c r="L18" t="s">
        <v>19</v>
      </c>
      <c r="M18">
        <v>1</v>
      </c>
      <c r="N18" t="str">
        <f t="shared" ref="N18:N24" si="6">CONCATENATE(I18,K18,L18,M18)</f>
        <v>I102.1</v>
      </c>
      <c r="O18" t="str">
        <f t="shared" ref="O18:O24" si="7">CONCATENATE(J18,K18,L18,M18)</f>
        <v>Q102.1</v>
      </c>
    </row>
    <row r="19" spans="1:15" x14ac:dyDescent="0.2">
      <c r="A19" s="3" t="s">
        <v>17</v>
      </c>
      <c r="B19" s="3" t="s">
        <v>18</v>
      </c>
      <c r="C19">
        <v>2</v>
      </c>
      <c r="D19" t="s">
        <v>19</v>
      </c>
      <c r="E19">
        <v>2</v>
      </c>
      <c r="F19" t="str">
        <f t="shared" si="0"/>
        <v>I2.2</v>
      </c>
      <c r="G19" t="str">
        <f t="shared" si="1"/>
        <v>Q2.2</v>
      </c>
      <c r="I19" s="3" t="s">
        <v>17</v>
      </c>
      <c r="J19" s="3" t="s">
        <v>18</v>
      </c>
      <c r="K19">
        <v>102</v>
      </c>
      <c r="L19" t="s">
        <v>19</v>
      </c>
      <c r="M19">
        <v>2</v>
      </c>
      <c r="N19" t="str">
        <f t="shared" si="6"/>
        <v>I102.2</v>
      </c>
      <c r="O19" t="str">
        <f t="shared" si="7"/>
        <v>Q102.2</v>
      </c>
    </row>
    <row r="20" spans="1:15" x14ac:dyDescent="0.2">
      <c r="A20" s="3" t="s">
        <v>17</v>
      </c>
      <c r="B20" s="3" t="s">
        <v>18</v>
      </c>
      <c r="C20">
        <v>2</v>
      </c>
      <c r="D20" t="s">
        <v>19</v>
      </c>
      <c r="E20">
        <v>3</v>
      </c>
      <c r="F20" t="str">
        <f t="shared" si="0"/>
        <v>I2.3</v>
      </c>
      <c r="G20" t="str">
        <f t="shared" si="1"/>
        <v>Q2.3</v>
      </c>
      <c r="I20" s="3" t="s">
        <v>17</v>
      </c>
      <c r="J20" s="3" t="s">
        <v>18</v>
      </c>
      <c r="K20">
        <v>102</v>
      </c>
      <c r="L20" t="s">
        <v>19</v>
      </c>
      <c r="M20">
        <v>3</v>
      </c>
      <c r="N20" t="str">
        <f t="shared" si="6"/>
        <v>I102.3</v>
      </c>
      <c r="O20" t="str">
        <f t="shared" si="7"/>
        <v>Q102.3</v>
      </c>
    </row>
    <row r="21" spans="1:15" x14ac:dyDescent="0.2">
      <c r="A21" s="3" t="s">
        <v>17</v>
      </c>
      <c r="B21" s="3" t="s">
        <v>18</v>
      </c>
      <c r="C21">
        <v>2</v>
      </c>
      <c r="D21" t="s">
        <v>19</v>
      </c>
      <c r="E21">
        <v>4</v>
      </c>
      <c r="F21" t="str">
        <f t="shared" si="0"/>
        <v>I2.4</v>
      </c>
      <c r="G21" t="str">
        <f t="shared" si="1"/>
        <v>Q2.4</v>
      </c>
      <c r="I21" s="3" t="s">
        <v>17</v>
      </c>
      <c r="J21" s="3" t="s">
        <v>18</v>
      </c>
      <c r="K21">
        <v>102</v>
      </c>
      <c r="L21" t="s">
        <v>19</v>
      </c>
      <c r="M21">
        <v>4</v>
      </c>
      <c r="N21" t="str">
        <f t="shared" si="6"/>
        <v>I102.4</v>
      </c>
      <c r="O21" t="str">
        <f t="shared" si="7"/>
        <v>Q102.4</v>
      </c>
    </row>
    <row r="22" spans="1:15" x14ac:dyDescent="0.2">
      <c r="A22" s="3" t="s">
        <v>17</v>
      </c>
      <c r="B22" s="3" t="s">
        <v>18</v>
      </c>
      <c r="C22">
        <v>2</v>
      </c>
      <c r="D22" t="s">
        <v>19</v>
      </c>
      <c r="E22">
        <v>5</v>
      </c>
      <c r="F22" t="str">
        <f t="shared" si="0"/>
        <v>I2.5</v>
      </c>
      <c r="G22" t="str">
        <f t="shared" si="1"/>
        <v>Q2.5</v>
      </c>
      <c r="I22" s="3" t="s">
        <v>17</v>
      </c>
      <c r="J22" s="3" t="s">
        <v>18</v>
      </c>
      <c r="K22">
        <v>102</v>
      </c>
      <c r="L22" t="s">
        <v>19</v>
      </c>
      <c r="M22">
        <v>5</v>
      </c>
      <c r="N22" t="str">
        <f t="shared" si="6"/>
        <v>I102.5</v>
      </c>
      <c r="O22" t="str">
        <f t="shared" si="7"/>
        <v>Q102.5</v>
      </c>
    </row>
    <row r="23" spans="1:15" x14ac:dyDescent="0.2">
      <c r="A23" s="3" t="s">
        <v>17</v>
      </c>
      <c r="B23" s="3" t="s">
        <v>18</v>
      </c>
      <c r="C23">
        <v>2</v>
      </c>
      <c r="D23" t="s">
        <v>19</v>
      </c>
      <c r="E23">
        <v>6</v>
      </c>
      <c r="F23" t="str">
        <f t="shared" si="0"/>
        <v>I2.6</v>
      </c>
      <c r="G23" t="str">
        <f t="shared" si="1"/>
        <v>Q2.6</v>
      </c>
      <c r="I23" s="3" t="s">
        <v>17</v>
      </c>
      <c r="J23" s="3" t="s">
        <v>18</v>
      </c>
      <c r="K23">
        <v>102</v>
      </c>
      <c r="L23" t="s">
        <v>19</v>
      </c>
      <c r="M23">
        <v>6</v>
      </c>
      <c r="N23" t="str">
        <f t="shared" si="6"/>
        <v>I102.6</v>
      </c>
      <c r="O23" t="str">
        <f t="shared" si="7"/>
        <v>Q102.6</v>
      </c>
    </row>
    <row r="24" spans="1:15" x14ac:dyDescent="0.2">
      <c r="A24" s="3" t="s">
        <v>17</v>
      </c>
      <c r="B24" s="3" t="s">
        <v>18</v>
      </c>
      <c r="C24">
        <v>2</v>
      </c>
      <c r="D24" t="s">
        <v>19</v>
      </c>
      <c r="E24">
        <v>7</v>
      </c>
      <c r="F24" t="str">
        <f t="shared" si="0"/>
        <v>I2.7</v>
      </c>
      <c r="G24" t="str">
        <f t="shared" si="1"/>
        <v>Q2.7</v>
      </c>
      <c r="I24" s="3" t="s">
        <v>17</v>
      </c>
      <c r="J24" s="3" t="s">
        <v>18</v>
      </c>
      <c r="K24">
        <v>102</v>
      </c>
      <c r="L24" t="s">
        <v>19</v>
      </c>
      <c r="M24">
        <v>7</v>
      </c>
      <c r="N24" t="str">
        <f t="shared" si="6"/>
        <v>I102.7</v>
      </c>
      <c r="O24" t="str">
        <f t="shared" si="7"/>
        <v>Q102.7</v>
      </c>
    </row>
    <row r="25" spans="1:15" x14ac:dyDescent="0.2">
      <c r="A25" s="3" t="s">
        <v>17</v>
      </c>
      <c r="B25" s="3" t="s">
        <v>18</v>
      </c>
      <c r="C25">
        <v>3</v>
      </c>
      <c r="D25" t="s">
        <v>19</v>
      </c>
      <c r="E25">
        <v>0</v>
      </c>
      <c r="F25" t="str">
        <f t="shared" si="0"/>
        <v>I3.0</v>
      </c>
      <c r="G25" t="str">
        <f t="shared" si="1"/>
        <v>Q3.0</v>
      </c>
      <c r="I25" s="3" t="s">
        <v>17</v>
      </c>
      <c r="J25" s="3" t="s">
        <v>18</v>
      </c>
      <c r="K25">
        <v>103</v>
      </c>
      <c r="L25" t="s">
        <v>19</v>
      </c>
      <c r="M25">
        <v>0</v>
      </c>
      <c r="N25" t="str">
        <f>CONCATENATE(I25,K25,L25,M25)</f>
        <v>I103.0</v>
      </c>
      <c r="O25" t="str">
        <f>CONCATENATE(J25,K25,L25,M25)</f>
        <v>Q103.0</v>
      </c>
    </row>
    <row r="26" spans="1:15" x14ac:dyDescent="0.2">
      <c r="A26" s="3" t="s">
        <v>17</v>
      </c>
      <c r="B26" s="3" t="s">
        <v>18</v>
      </c>
      <c r="C26">
        <v>3</v>
      </c>
      <c r="D26" t="s">
        <v>19</v>
      </c>
      <c r="E26">
        <v>1</v>
      </c>
      <c r="F26" t="str">
        <f t="shared" si="0"/>
        <v>I3.1</v>
      </c>
      <c r="G26" t="str">
        <f t="shared" si="1"/>
        <v>Q3.1</v>
      </c>
      <c r="I26" s="3" t="s">
        <v>17</v>
      </c>
      <c r="J26" s="3" t="s">
        <v>18</v>
      </c>
      <c r="K26">
        <v>103</v>
      </c>
      <c r="L26" t="s">
        <v>19</v>
      </c>
      <c r="M26">
        <v>1</v>
      </c>
      <c r="N26" t="str">
        <f t="shared" ref="N26:N32" si="8">CONCATENATE(I26,K26,L26,M26)</f>
        <v>I103.1</v>
      </c>
      <c r="O26" t="str">
        <f t="shared" ref="O26:O32" si="9">CONCATENATE(J26,K26,L26,M26)</f>
        <v>Q103.1</v>
      </c>
    </row>
    <row r="27" spans="1:15" x14ac:dyDescent="0.2">
      <c r="A27" s="3" t="s">
        <v>17</v>
      </c>
      <c r="B27" s="3" t="s">
        <v>18</v>
      </c>
      <c r="C27">
        <v>3</v>
      </c>
      <c r="D27" t="s">
        <v>19</v>
      </c>
      <c r="E27">
        <v>2</v>
      </c>
      <c r="F27" t="str">
        <f t="shared" si="0"/>
        <v>I3.2</v>
      </c>
      <c r="G27" t="str">
        <f t="shared" si="1"/>
        <v>Q3.2</v>
      </c>
      <c r="I27" s="3" t="s">
        <v>17</v>
      </c>
      <c r="J27" s="3" t="s">
        <v>18</v>
      </c>
      <c r="K27">
        <v>103</v>
      </c>
      <c r="L27" t="s">
        <v>19</v>
      </c>
      <c r="M27">
        <v>2</v>
      </c>
      <c r="N27" t="str">
        <f t="shared" si="8"/>
        <v>I103.2</v>
      </c>
      <c r="O27" t="str">
        <f t="shared" si="9"/>
        <v>Q103.2</v>
      </c>
    </row>
    <row r="28" spans="1:15" x14ac:dyDescent="0.2">
      <c r="A28" s="3" t="s">
        <v>17</v>
      </c>
      <c r="B28" s="3" t="s">
        <v>18</v>
      </c>
      <c r="C28">
        <v>3</v>
      </c>
      <c r="D28" t="s">
        <v>19</v>
      </c>
      <c r="E28">
        <v>3</v>
      </c>
      <c r="F28" t="str">
        <f t="shared" si="0"/>
        <v>I3.3</v>
      </c>
      <c r="G28" t="str">
        <f t="shared" si="1"/>
        <v>Q3.3</v>
      </c>
      <c r="I28" s="3" t="s">
        <v>17</v>
      </c>
      <c r="J28" s="3" t="s">
        <v>18</v>
      </c>
      <c r="K28">
        <v>103</v>
      </c>
      <c r="L28" t="s">
        <v>19</v>
      </c>
      <c r="M28">
        <v>3</v>
      </c>
      <c r="N28" t="str">
        <f t="shared" si="8"/>
        <v>I103.3</v>
      </c>
      <c r="O28" t="str">
        <f t="shared" si="9"/>
        <v>Q103.3</v>
      </c>
    </row>
    <row r="29" spans="1:15" x14ac:dyDescent="0.2">
      <c r="A29" s="3" t="s">
        <v>17</v>
      </c>
      <c r="B29" s="3" t="s">
        <v>18</v>
      </c>
      <c r="C29">
        <v>3</v>
      </c>
      <c r="D29" t="s">
        <v>19</v>
      </c>
      <c r="E29">
        <v>4</v>
      </c>
      <c r="F29" t="str">
        <f t="shared" si="0"/>
        <v>I3.4</v>
      </c>
      <c r="G29" t="str">
        <f t="shared" si="1"/>
        <v>Q3.4</v>
      </c>
      <c r="I29" s="3" t="s">
        <v>17</v>
      </c>
      <c r="J29" s="3" t="s">
        <v>18</v>
      </c>
      <c r="K29">
        <v>103</v>
      </c>
      <c r="L29" t="s">
        <v>19</v>
      </c>
      <c r="M29">
        <v>4</v>
      </c>
      <c r="N29" t="str">
        <f t="shared" si="8"/>
        <v>I103.4</v>
      </c>
      <c r="O29" t="str">
        <f t="shared" si="9"/>
        <v>Q103.4</v>
      </c>
    </row>
    <row r="30" spans="1:15" x14ac:dyDescent="0.2">
      <c r="A30" s="3" t="s">
        <v>17</v>
      </c>
      <c r="B30" s="3" t="s">
        <v>18</v>
      </c>
      <c r="C30">
        <v>3</v>
      </c>
      <c r="D30" t="s">
        <v>19</v>
      </c>
      <c r="E30">
        <v>5</v>
      </c>
      <c r="F30" t="str">
        <f t="shared" si="0"/>
        <v>I3.5</v>
      </c>
      <c r="G30" t="str">
        <f t="shared" si="1"/>
        <v>Q3.5</v>
      </c>
      <c r="I30" s="3" t="s">
        <v>17</v>
      </c>
      <c r="J30" s="3" t="s">
        <v>18</v>
      </c>
      <c r="K30">
        <v>103</v>
      </c>
      <c r="L30" t="s">
        <v>19</v>
      </c>
      <c r="M30">
        <v>5</v>
      </c>
      <c r="N30" t="str">
        <f t="shared" si="8"/>
        <v>I103.5</v>
      </c>
      <c r="O30" t="str">
        <f t="shared" si="9"/>
        <v>Q103.5</v>
      </c>
    </row>
    <row r="31" spans="1:15" x14ac:dyDescent="0.2">
      <c r="A31" s="3" t="s">
        <v>17</v>
      </c>
      <c r="B31" s="3" t="s">
        <v>18</v>
      </c>
      <c r="C31">
        <v>3</v>
      </c>
      <c r="D31" t="s">
        <v>19</v>
      </c>
      <c r="E31">
        <v>6</v>
      </c>
      <c r="F31" t="str">
        <f t="shared" si="0"/>
        <v>I3.6</v>
      </c>
      <c r="G31" t="str">
        <f t="shared" si="1"/>
        <v>Q3.6</v>
      </c>
      <c r="I31" s="3" t="s">
        <v>17</v>
      </c>
      <c r="J31" s="3" t="s">
        <v>18</v>
      </c>
      <c r="K31">
        <v>103</v>
      </c>
      <c r="L31" t="s">
        <v>19</v>
      </c>
      <c r="M31">
        <v>6</v>
      </c>
      <c r="N31" t="str">
        <f t="shared" si="8"/>
        <v>I103.6</v>
      </c>
      <c r="O31" t="str">
        <f t="shared" si="9"/>
        <v>Q103.6</v>
      </c>
    </row>
    <row r="32" spans="1:15" x14ac:dyDescent="0.2">
      <c r="A32" s="3" t="s">
        <v>17</v>
      </c>
      <c r="B32" s="3" t="s">
        <v>18</v>
      </c>
      <c r="C32">
        <v>3</v>
      </c>
      <c r="D32" t="s">
        <v>19</v>
      </c>
      <c r="E32">
        <v>7</v>
      </c>
      <c r="F32" t="str">
        <f t="shared" si="0"/>
        <v>I3.7</v>
      </c>
      <c r="G32" t="str">
        <f t="shared" si="1"/>
        <v>Q3.7</v>
      </c>
      <c r="I32" s="3" t="s">
        <v>17</v>
      </c>
      <c r="J32" s="3" t="s">
        <v>18</v>
      </c>
      <c r="K32">
        <v>103</v>
      </c>
      <c r="L32" t="s">
        <v>19</v>
      </c>
      <c r="M32">
        <v>7</v>
      </c>
      <c r="N32" t="str">
        <f t="shared" si="8"/>
        <v>I103.7</v>
      </c>
      <c r="O32" t="str">
        <f t="shared" si="9"/>
        <v>Q103.7</v>
      </c>
    </row>
    <row r="33" spans="1:15" x14ac:dyDescent="0.2">
      <c r="A33" s="3" t="s">
        <v>17</v>
      </c>
      <c r="B33" s="3" t="s">
        <v>18</v>
      </c>
      <c r="C33">
        <v>4</v>
      </c>
      <c r="D33" t="s">
        <v>19</v>
      </c>
      <c r="E33">
        <v>0</v>
      </c>
      <c r="F33" t="str">
        <f t="shared" si="0"/>
        <v>I4.0</v>
      </c>
      <c r="G33" t="str">
        <f t="shared" si="1"/>
        <v>Q4.0</v>
      </c>
      <c r="I33" s="3" t="s">
        <v>17</v>
      </c>
      <c r="J33" s="3" t="s">
        <v>18</v>
      </c>
      <c r="K33">
        <v>104</v>
      </c>
      <c r="L33" t="s">
        <v>19</v>
      </c>
      <c r="M33">
        <v>0</v>
      </c>
      <c r="N33" t="str">
        <f>CONCATENATE(I33,K33,L33,M33)</f>
        <v>I104.0</v>
      </c>
      <c r="O33" t="str">
        <f>CONCATENATE(J33,K33,L33,M33)</f>
        <v>Q104.0</v>
      </c>
    </row>
    <row r="34" spans="1:15" x14ac:dyDescent="0.2">
      <c r="A34" s="3" t="s">
        <v>17</v>
      </c>
      <c r="B34" s="3" t="s">
        <v>18</v>
      </c>
      <c r="C34">
        <v>4</v>
      </c>
      <c r="D34" t="s">
        <v>19</v>
      </c>
      <c r="E34">
        <v>1</v>
      </c>
      <c r="F34" t="str">
        <f t="shared" si="0"/>
        <v>I4.1</v>
      </c>
      <c r="G34" t="str">
        <f t="shared" si="1"/>
        <v>Q4.1</v>
      </c>
      <c r="I34" s="3" t="s">
        <v>17</v>
      </c>
      <c r="J34" s="3" t="s">
        <v>18</v>
      </c>
      <c r="K34">
        <v>104</v>
      </c>
      <c r="L34" t="s">
        <v>19</v>
      </c>
      <c r="M34">
        <v>1</v>
      </c>
      <c r="N34" t="str">
        <f t="shared" ref="N34:N40" si="10">CONCATENATE(I34,K34,L34,M34)</f>
        <v>I104.1</v>
      </c>
      <c r="O34" t="str">
        <f t="shared" ref="O34:O40" si="11">CONCATENATE(J34,K34,L34,M34)</f>
        <v>Q104.1</v>
      </c>
    </row>
    <row r="35" spans="1:15" x14ac:dyDescent="0.2">
      <c r="A35" s="3" t="s">
        <v>17</v>
      </c>
      <c r="B35" s="3" t="s">
        <v>18</v>
      </c>
      <c r="C35">
        <v>4</v>
      </c>
      <c r="D35" t="s">
        <v>19</v>
      </c>
      <c r="E35">
        <v>2</v>
      </c>
      <c r="F35" t="str">
        <f t="shared" si="0"/>
        <v>I4.2</v>
      </c>
      <c r="G35" t="str">
        <f t="shared" si="1"/>
        <v>Q4.2</v>
      </c>
      <c r="I35" s="3" t="s">
        <v>17</v>
      </c>
      <c r="J35" s="3" t="s">
        <v>18</v>
      </c>
      <c r="K35">
        <v>104</v>
      </c>
      <c r="L35" t="s">
        <v>19</v>
      </c>
      <c r="M35">
        <v>2</v>
      </c>
      <c r="N35" t="str">
        <f t="shared" si="10"/>
        <v>I104.2</v>
      </c>
      <c r="O35" t="str">
        <f t="shared" si="11"/>
        <v>Q104.2</v>
      </c>
    </row>
    <row r="36" spans="1:15" x14ac:dyDescent="0.2">
      <c r="A36" s="3" t="s">
        <v>17</v>
      </c>
      <c r="B36" s="3" t="s">
        <v>18</v>
      </c>
      <c r="C36">
        <v>4</v>
      </c>
      <c r="D36" t="s">
        <v>19</v>
      </c>
      <c r="E36">
        <v>3</v>
      </c>
      <c r="F36" t="str">
        <f t="shared" si="0"/>
        <v>I4.3</v>
      </c>
      <c r="G36" t="str">
        <f t="shared" si="1"/>
        <v>Q4.3</v>
      </c>
      <c r="I36" s="3" t="s">
        <v>17</v>
      </c>
      <c r="J36" s="3" t="s">
        <v>18</v>
      </c>
      <c r="K36">
        <v>104</v>
      </c>
      <c r="L36" t="s">
        <v>19</v>
      </c>
      <c r="M36">
        <v>3</v>
      </c>
      <c r="N36" t="str">
        <f t="shared" si="10"/>
        <v>I104.3</v>
      </c>
      <c r="O36" t="str">
        <f t="shared" si="11"/>
        <v>Q104.3</v>
      </c>
    </row>
    <row r="37" spans="1:15" x14ac:dyDescent="0.2">
      <c r="A37" s="3" t="s">
        <v>17</v>
      </c>
      <c r="B37" s="3" t="s">
        <v>18</v>
      </c>
      <c r="C37">
        <v>4</v>
      </c>
      <c r="D37" t="s">
        <v>19</v>
      </c>
      <c r="E37">
        <v>4</v>
      </c>
      <c r="F37" t="str">
        <f t="shared" si="0"/>
        <v>I4.4</v>
      </c>
      <c r="G37" t="str">
        <f t="shared" si="1"/>
        <v>Q4.4</v>
      </c>
      <c r="I37" s="3" t="s">
        <v>17</v>
      </c>
      <c r="J37" s="3" t="s">
        <v>18</v>
      </c>
      <c r="K37">
        <v>104</v>
      </c>
      <c r="L37" t="s">
        <v>19</v>
      </c>
      <c r="M37">
        <v>4</v>
      </c>
      <c r="N37" t="str">
        <f t="shared" si="10"/>
        <v>I104.4</v>
      </c>
      <c r="O37" t="str">
        <f t="shared" si="11"/>
        <v>Q104.4</v>
      </c>
    </row>
    <row r="38" spans="1:15" x14ac:dyDescent="0.2">
      <c r="A38" s="3" t="s">
        <v>17</v>
      </c>
      <c r="B38" s="3" t="s">
        <v>18</v>
      </c>
      <c r="C38">
        <v>4</v>
      </c>
      <c r="D38" t="s">
        <v>19</v>
      </c>
      <c r="E38">
        <v>5</v>
      </c>
      <c r="F38" t="str">
        <f t="shared" si="0"/>
        <v>I4.5</v>
      </c>
      <c r="G38" t="str">
        <f t="shared" si="1"/>
        <v>Q4.5</v>
      </c>
      <c r="I38" s="3" t="s">
        <v>17</v>
      </c>
      <c r="J38" s="3" t="s">
        <v>18</v>
      </c>
      <c r="K38">
        <v>104</v>
      </c>
      <c r="L38" t="s">
        <v>19</v>
      </c>
      <c r="M38">
        <v>5</v>
      </c>
      <c r="N38" t="str">
        <f t="shared" si="10"/>
        <v>I104.5</v>
      </c>
      <c r="O38" t="str">
        <f t="shared" si="11"/>
        <v>Q104.5</v>
      </c>
    </row>
    <row r="39" spans="1:15" x14ac:dyDescent="0.2">
      <c r="A39" s="3" t="s">
        <v>17</v>
      </c>
      <c r="B39" s="3" t="s">
        <v>18</v>
      </c>
      <c r="C39">
        <v>4</v>
      </c>
      <c r="D39" t="s">
        <v>19</v>
      </c>
      <c r="E39">
        <v>6</v>
      </c>
      <c r="F39" t="str">
        <f t="shared" si="0"/>
        <v>I4.6</v>
      </c>
      <c r="G39" t="str">
        <f t="shared" si="1"/>
        <v>Q4.6</v>
      </c>
      <c r="I39" s="3" t="s">
        <v>17</v>
      </c>
      <c r="J39" s="3" t="s">
        <v>18</v>
      </c>
      <c r="K39">
        <v>104</v>
      </c>
      <c r="L39" t="s">
        <v>19</v>
      </c>
      <c r="M39">
        <v>6</v>
      </c>
      <c r="N39" t="str">
        <f t="shared" si="10"/>
        <v>I104.6</v>
      </c>
      <c r="O39" t="str">
        <f t="shared" si="11"/>
        <v>Q104.6</v>
      </c>
    </row>
    <row r="40" spans="1:15" x14ac:dyDescent="0.2">
      <c r="A40" s="3" t="s">
        <v>17</v>
      </c>
      <c r="B40" s="3" t="s">
        <v>18</v>
      </c>
      <c r="C40">
        <v>4</v>
      </c>
      <c r="D40" t="s">
        <v>19</v>
      </c>
      <c r="E40">
        <v>7</v>
      </c>
      <c r="F40" t="str">
        <f t="shared" si="0"/>
        <v>I4.7</v>
      </c>
      <c r="G40" t="str">
        <f t="shared" si="1"/>
        <v>Q4.7</v>
      </c>
      <c r="I40" s="3" t="s">
        <v>17</v>
      </c>
      <c r="J40" s="3" t="s">
        <v>18</v>
      </c>
      <c r="K40">
        <v>104</v>
      </c>
      <c r="L40" t="s">
        <v>19</v>
      </c>
      <c r="M40">
        <v>7</v>
      </c>
      <c r="N40" t="str">
        <f t="shared" si="10"/>
        <v>I104.7</v>
      </c>
      <c r="O40" t="str">
        <f t="shared" si="11"/>
        <v>Q104.7</v>
      </c>
    </row>
    <row r="41" spans="1:15" x14ac:dyDescent="0.2">
      <c r="A41" s="3" t="s">
        <v>17</v>
      </c>
      <c r="B41" s="3" t="s">
        <v>18</v>
      </c>
      <c r="C41">
        <v>5</v>
      </c>
      <c r="D41" t="s">
        <v>19</v>
      </c>
      <c r="E41">
        <v>0</v>
      </c>
      <c r="F41" t="str">
        <f t="shared" ref="F41:F72" si="12">CONCATENATE(A41,C41,D41,E41)</f>
        <v>I5.0</v>
      </c>
      <c r="G41" t="str">
        <f t="shared" ref="G41:G72" si="13">CONCATENATE(B41,C41,D41,E41)</f>
        <v>Q5.0</v>
      </c>
    </row>
    <row r="42" spans="1:15" x14ac:dyDescent="0.2">
      <c r="A42" s="3" t="s">
        <v>17</v>
      </c>
      <c r="B42" s="3" t="s">
        <v>18</v>
      </c>
      <c r="C42">
        <v>5</v>
      </c>
      <c r="D42" t="s">
        <v>19</v>
      </c>
      <c r="E42">
        <v>1</v>
      </c>
      <c r="F42" t="str">
        <f t="shared" si="12"/>
        <v>I5.1</v>
      </c>
      <c r="G42" t="str">
        <f t="shared" si="13"/>
        <v>Q5.1</v>
      </c>
    </row>
    <row r="43" spans="1:15" x14ac:dyDescent="0.2">
      <c r="A43" s="3" t="s">
        <v>17</v>
      </c>
      <c r="B43" s="3" t="s">
        <v>18</v>
      </c>
      <c r="C43">
        <v>5</v>
      </c>
      <c r="D43" t="s">
        <v>19</v>
      </c>
      <c r="E43">
        <v>2</v>
      </c>
      <c r="F43" t="str">
        <f t="shared" si="12"/>
        <v>I5.2</v>
      </c>
      <c r="G43" t="str">
        <f t="shared" si="13"/>
        <v>Q5.2</v>
      </c>
    </row>
    <row r="44" spans="1:15" x14ac:dyDescent="0.2">
      <c r="A44" s="3" t="s">
        <v>17</v>
      </c>
      <c r="B44" s="3" t="s">
        <v>18</v>
      </c>
      <c r="C44">
        <v>5</v>
      </c>
      <c r="D44" t="s">
        <v>19</v>
      </c>
      <c r="E44">
        <v>3</v>
      </c>
      <c r="F44" t="str">
        <f t="shared" si="12"/>
        <v>I5.3</v>
      </c>
      <c r="G44" t="str">
        <f t="shared" si="13"/>
        <v>Q5.3</v>
      </c>
    </row>
    <row r="45" spans="1:15" x14ac:dyDescent="0.2">
      <c r="A45" s="3" t="s">
        <v>17</v>
      </c>
      <c r="B45" s="3" t="s">
        <v>18</v>
      </c>
      <c r="C45">
        <v>5</v>
      </c>
      <c r="D45" t="s">
        <v>19</v>
      </c>
      <c r="E45">
        <v>4</v>
      </c>
      <c r="F45" t="str">
        <f t="shared" si="12"/>
        <v>I5.4</v>
      </c>
      <c r="G45" t="str">
        <f t="shared" si="13"/>
        <v>Q5.4</v>
      </c>
    </row>
    <row r="46" spans="1:15" x14ac:dyDescent="0.2">
      <c r="A46" s="3" t="s">
        <v>17</v>
      </c>
      <c r="B46" s="3" t="s">
        <v>18</v>
      </c>
      <c r="C46">
        <v>5</v>
      </c>
      <c r="D46" t="s">
        <v>19</v>
      </c>
      <c r="E46">
        <v>5</v>
      </c>
      <c r="F46" t="str">
        <f t="shared" si="12"/>
        <v>I5.5</v>
      </c>
      <c r="G46" t="str">
        <f t="shared" si="13"/>
        <v>Q5.5</v>
      </c>
    </row>
    <row r="47" spans="1:15" x14ac:dyDescent="0.2">
      <c r="A47" s="3" t="s">
        <v>17</v>
      </c>
      <c r="B47" s="3" t="s">
        <v>18</v>
      </c>
      <c r="C47">
        <v>5</v>
      </c>
      <c r="D47" t="s">
        <v>19</v>
      </c>
      <c r="E47">
        <v>6</v>
      </c>
      <c r="F47" t="str">
        <f t="shared" si="12"/>
        <v>I5.6</v>
      </c>
      <c r="G47" t="str">
        <f t="shared" si="13"/>
        <v>Q5.6</v>
      </c>
    </row>
    <row r="48" spans="1:15" x14ac:dyDescent="0.2">
      <c r="A48" s="3" t="s">
        <v>17</v>
      </c>
      <c r="B48" s="3" t="s">
        <v>18</v>
      </c>
      <c r="C48">
        <v>5</v>
      </c>
      <c r="D48" t="s">
        <v>19</v>
      </c>
      <c r="E48">
        <v>7</v>
      </c>
      <c r="F48" t="str">
        <f t="shared" si="12"/>
        <v>I5.7</v>
      </c>
      <c r="G48" t="str">
        <f t="shared" si="13"/>
        <v>Q5.7</v>
      </c>
    </row>
    <row r="49" spans="1:7" x14ac:dyDescent="0.2">
      <c r="A49" s="3" t="s">
        <v>17</v>
      </c>
      <c r="B49" s="3" t="s">
        <v>18</v>
      </c>
      <c r="C49">
        <v>6</v>
      </c>
      <c r="D49" t="s">
        <v>19</v>
      </c>
      <c r="E49">
        <v>0</v>
      </c>
      <c r="F49" t="str">
        <f t="shared" si="12"/>
        <v>I6.0</v>
      </c>
      <c r="G49" t="str">
        <f t="shared" si="13"/>
        <v>Q6.0</v>
      </c>
    </row>
    <row r="50" spans="1:7" x14ac:dyDescent="0.2">
      <c r="A50" s="3" t="s">
        <v>17</v>
      </c>
      <c r="B50" s="3" t="s">
        <v>18</v>
      </c>
      <c r="C50">
        <v>6</v>
      </c>
      <c r="D50" t="s">
        <v>19</v>
      </c>
      <c r="E50">
        <v>1</v>
      </c>
      <c r="F50" t="str">
        <f t="shared" si="12"/>
        <v>I6.1</v>
      </c>
      <c r="G50" t="str">
        <f t="shared" si="13"/>
        <v>Q6.1</v>
      </c>
    </row>
    <row r="51" spans="1:7" x14ac:dyDescent="0.2">
      <c r="A51" s="3" t="s">
        <v>17</v>
      </c>
      <c r="B51" s="3" t="s">
        <v>18</v>
      </c>
      <c r="C51">
        <v>6</v>
      </c>
      <c r="D51" t="s">
        <v>19</v>
      </c>
      <c r="E51">
        <v>2</v>
      </c>
      <c r="F51" t="str">
        <f t="shared" si="12"/>
        <v>I6.2</v>
      </c>
      <c r="G51" t="str">
        <f t="shared" si="13"/>
        <v>Q6.2</v>
      </c>
    </row>
    <row r="52" spans="1:7" x14ac:dyDescent="0.2">
      <c r="A52" s="3" t="s">
        <v>17</v>
      </c>
      <c r="B52" s="3" t="s">
        <v>18</v>
      </c>
      <c r="C52">
        <v>6</v>
      </c>
      <c r="D52" t="s">
        <v>19</v>
      </c>
      <c r="E52">
        <v>3</v>
      </c>
      <c r="F52" t="str">
        <f t="shared" si="12"/>
        <v>I6.3</v>
      </c>
      <c r="G52" t="str">
        <f t="shared" si="13"/>
        <v>Q6.3</v>
      </c>
    </row>
    <row r="53" spans="1:7" x14ac:dyDescent="0.2">
      <c r="A53" s="3" t="s">
        <v>17</v>
      </c>
      <c r="B53" s="3" t="s">
        <v>18</v>
      </c>
      <c r="C53">
        <v>6</v>
      </c>
      <c r="D53" t="s">
        <v>19</v>
      </c>
      <c r="E53">
        <v>4</v>
      </c>
      <c r="F53" t="str">
        <f t="shared" si="12"/>
        <v>I6.4</v>
      </c>
      <c r="G53" t="str">
        <f t="shared" si="13"/>
        <v>Q6.4</v>
      </c>
    </row>
    <row r="54" spans="1:7" x14ac:dyDescent="0.2">
      <c r="A54" s="3" t="s">
        <v>17</v>
      </c>
      <c r="B54" s="3" t="s">
        <v>18</v>
      </c>
      <c r="C54">
        <v>6</v>
      </c>
      <c r="D54" t="s">
        <v>19</v>
      </c>
      <c r="E54">
        <v>5</v>
      </c>
      <c r="F54" t="str">
        <f t="shared" si="12"/>
        <v>I6.5</v>
      </c>
      <c r="G54" t="str">
        <f t="shared" si="13"/>
        <v>Q6.5</v>
      </c>
    </row>
    <row r="55" spans="1:7" x14ac:dyDescent="0.2">
      <c r="A55" s="3" t="s">
        <v>17</v>
      </c>
      <c r="B55" s="3" t="s">
        <v>18</v>
      </c>
      <c r="C55">
        <v>6</v>
      </c>
      <c r="D55" t="s">
        <v>19</v>
      </c>
      <c r="E55">
        <v>6</v>
      </c>
      <c r="F55" t="str">
        <f t="shared" si="12"/>
        <v>I6.6</v>
      </c>
      <c r="G55" t="str">
        <f t="shared" si="13"/>
        <v>Q6.6</v>
      </c>
    </row>
    <row r="56" spans="1:7" x14ac:dyDescent="0.2">
      <c r="A56" s="3" t="s">
        <v>17</v>
      </c>
      <c r="B56" s="3" t="s">
        <v>18</v>
      </c>
      <c r="C56">
        <v>6</v>
      </c>
      <c r="D56" t="s">
        <v>19</v>
      </c>
      <c r="E56">
        <v>7</v>
      </c>
      <c r="F56" t="str">
        <f t="shared" si="12"/>
        <v>I6.7</v>
      </c>
      <c r="G56" t="str">
        <f t="shared" si="13"/>
        <v>Q6.7</v>
      </c>
    </row>
    <row r="57" spans="1:7" x14ac:dyDescent="0.2">
      <c r="A57" s="3" t="s">
        <v>17</v>
      </c>
      <c r="B57" s="3" t="s">
        <v>18</v>
      </c>
      <c r="C57">
        <v>7</v>
      </c>
      <c r="D57" t="s">
        <v>19</v>
      </c>
      <c r="E57">
        <v>0</v>
      </c>
      <c r="F57" t="str">
        <f t="shared" si="12"/>
        <v>I7.0</v>
      </c>
      <c r="G57" t="str">
        <f t="shared" si="13"/>
        <v>Q7.0</v>
      </c>
    </row>
    <row r="58" spans="1:7" x14ac:dyDescent="0.2">
      <c r="A58" s="3" t="s">
        <v>17</v>
      </c>
      <c r="B58" s="3" t="s">
        <v>18</v>
      </c>
      <c r="C58">
        <v>7</v>
      </c>
      <c r="D58" t="s">
        <v>19</v>
      </c>
      <c r="E58">
        <v>1</v>
      </c>
      <c r="F58" t="str">
        <f t="shared" si="12"/>
        <v>I7.1</v>
      </c>
      <c r="G58" t="str">
        <f t="shared" si="13"/>
        <v>Q7.1</v>
      </c>
    </row>
    <row r="59" spans="1:7" x14ac:dyDescent="0.2">
      <c r="A59" s="3" t="s">
        <v>17</v>
      </c>
      <c r="B59" s="3" t="s">
        <v>18</v>
      </c>
      <c r="C59">
        <v>7</v>
      </c>
      <c r="D59" t="s">
        <v>19</v>
      </c>
      <c r="E59">
        <v>2</v>
      </c>
      <c r="F59" t="str">
        <f t="shared" si="12"/>
        <v>I7.2</v>
      </c>
      <c r="G59" t="str">
        <f t="shared" si="13"/>
        <v>Q7.2</v>
      </c>
    </row>
    <row r="60" spans="1:7" x14ac:dyDescent="0.2">
      <c r="A60" s="3" t="s">
        <v>17</v>
      </c>
      <c r="B60" s="3" t="s">
        <v>18</v>
      </c>
      <c r="C60">
        <v>7</v>
      </c>
      <c r="D60" t="s">
        <v>19</v>
      </c>
      <c r="E60">
        <v>3</v>
      </c>
      <c r="F60" t="str">
        <f t="shared" si="12"/>
        <v>I7.3</v>
      </c>
      <c r="G60" t="str">
        <f t="shared" si="13"/>
        <v>Q7.3</v>
      </c>
    </row>
    <row r="61" spans="1:7" x14ac:dyDescent="0.2">
      <c r="A61" s="3" t="s">
        <v>17</v>
      </c>
      <c r="B61" s="3" t="s">
        <v>18</v>
      </c>
      <c r="C61">
        <v>7</v>
      </c>
      <c r="D61" t="s">
        <v>19</v>
      </c>
      <c r="E61">
        <v>4</v>
      </c>
      <c r="F61" t="str">
        <f t="shared" si="12"/>
        <v>I7.4</v>
      </c>
      <c r="G61" t="str">
        <f t="shared" si="13"/>
        <v>Q7.4</v>
      </c>
    </row>
    <row r="62" spans="1:7" x14ac:dyDescent="0.2">
      <c r="A62" s="3" t="s">
        <v>17</v>
      </c>
      <c r="B62" s="3" t="s">
        <v>18</v>
      </c>
      <c r="C62">
        <v>7</v>
      </c>
      <c r="D62" t="s">
        <v>19</v>
      </c>
      <c r="E62">
        <v>5</v>
      </c>
      <c r="F62" t="str">
        <f t="shared" si="12"/>
        <v>I7.5</v>
      </c>
      <c r="G62" t="str">
        <f t="shared" si="13"/>
        <v>Q7.5</v>
      </c>
    </row>
    <row r="63" spans="1:7" x14ac:dyDescent="0.2">
      <c r="A63" s="3" t="s">
        <v>17</v>
      </c>
      <c r="B63" s="3" t="s">
        <v>18</v>
      </c>
      <c r="C63">
        <v>7</v>
      </c>
      <c r="D63" t="s">
        <v>19</v>
      </c>
      <c r="E63">
        <v>6</v>
      </c>
      <c r="F63" t="str">
        <f t="shared" si="12"/>
        <v>I7.6</v>
      </c>
      <c r="G63" t="str">
        <f t="shared" si="13"/>
        <v>Q7.6</v>
      </c>
    </row>
    <row r="64" spans="1:7" x14ac:dyDescent="0.2">
      <c r="A64" s="3" t="s">
        <v>17</v>
      </c>
      <c r="B64" s="3" t="s">
        <v>18</v>
      </c>
      <c r="C64">
        <v>7</v>
      </c>
      <c r="D64" t="s">
        <v>19</v>
      </c>
      <c r="E64">
        <v>7</v>
      </c>
      <c r="F64" t="str">
        <f t="shared" si="12"/>
        <v>I7.7</v>
      </c>
      <c r="G64" t="str">
        <f t="shared" si="13"/>
        <v>Q7.7</v>
      </c>
    </row>
    <row r="65" spans="1:7" x14ac:dyDescent="0.2">
      <c r="A65" s="3" t="s">
        <v>17</v>
      </c>
      <c r="B65" s="3" t="s">
        <v>18</v>
      </c>
      <c r="C65">
        <v>8</v>
      </c>
      <c r="D65" t="s">
        <v>19</v>
      </c>
      <c r="E65">
        <v>0</v>
      </c>
      <c r="F65" t="str">
        <f t="shared" si="12"/>
        <v>I8.0</v>
      </c>
      <c r="G65" t="str">
        <f t="shared" si="13"/>
        <v>Q8.0</v>
      </c>
    </row>
    <row r="66" spans="1:7" x14ac:dyDescent="0.2">
      <c r="A66" s="3" t="s">
        <v>17</v>
      </c>
      <c r="B66" s="3" t="s">
        <v>18</v>
      </c>
      <c r="C66">
        <v>8</v>
      </c>
      <c r="D66" t="s">
        <v>19</v>
      </c>
      <c r="E66">
        <v>1</v>
      </c>
      <c r="F66" t="str">
        <f t="shared" si="12"/>
        <v>I8.1</v>
      </c>
      <c r="G66" t="str">
        <f t="shared" si="13"/>
        <v>Q8.1</v>
      </c>
    </row>
    <row r="67" spans="1:7" x14ac:dyDescent="0.2">
      <c r="A67" s="3" t="s">
        <v>17</v>
      </c>
      <c r="B67" s="3" t="s">
        <v>18</v>
      </c>
      <c r="C67">
        <v>8</v>
      </c>
      <c r="D67" t="s">
        <v>19</v>
      </c>
      <c r="E67">
        <v>2</v>
      </c>
      <c r="F67" t="str">
        <f t="shared" si="12"/>
        <v>I8.2</v>
      </c>
      <c r="G67" t="str">
        <f t="shared" si="13"/>
        <v>Q8.2</v>
      </c>
    </row>
    <row r="68" spans="1:7" x14ac:dyDescent="0.2">
      <c r="A68" s="3" t="s">
        <v>17</v>
      </c>
      <c r="B68" s="3" t="s">
        <v>18</v>
      </c>
      <c r="C68">
        <v>8</v>
      </c>
      <c r="D68" t="s">
        <v>19</v>
      </c>
      <c r="E68">
        <v>3</v>
      </c>
      <c r="F68" t="str">
        <f t="shared" si="12"/>
        <v>I8.3</v>
      </c>
      <c r="G68" t="str">
        <f t="shared" si="13"/>
        <v>Q8.3</v>
      </c>
    </row>
    <row r="69" spans="1:7" x14ac:dyDescent="0.2">
      <c r="A69" s="3" t="s">
        <v>17</v>
      </c>
      <c r="B69" s="3" t="s">
        <v>18</v>
      </c>
      <c r="C69">
        <v>8</v>
      </c>
      <c r="D69" t="s">
        <v>19</v>
      </c>
      <c r="E69">
        <v>4</v>
      </c>
      <c r="F69" t="str">
        <f t="shared" si="12"/>
        <v>I8.4</v>
      </c>
      <c r="G69" t="str">
        <f t="shared" si="13"/>
        <v>Q8.4</v>
      </c>
    </row>
    <row r="70" spans="1:7" x14ac:dyDescent="0.2">
      <c r="A70" s="3" t="s">
        <v>17</v>
      </c>
      <c r="B70" s="3" t="s">
        <v>18</v>
      </c>
      <c r="C70">
        <v>8</v>
      </c>
      <c r="D70" t="s">
        <v>19</v>
      </c>
      <c r="E70">
        <v>5</v>
      </c>
      <c r="F70" t="str">
        <f t="shared" si="12"/>
        <v>I8.5</v>
      </c>
      <c r="G70" t="str">
        <f t="shared" si="13"/>
        <v>Q8.5</v>
      </c>
    </row>
    <row r="71" spans="1:7" x14ac:dyDescent="0.2">
      <c r="A71" s="3" t="s">
        <v>17</v>
      </c>
      <c r="B71" s="3" t="s">
        <v>18</v>
      </c>
      <c r="C71">
        <v>8</v>
      </c>
      <c r="D71" t="s">
        <v>19</v>
      </c>
      <c r="E71">
        <v>6</v>
      </c>
      <c r="F71" t="str">
        <f t="shared" si="12"/>
        <v>I8.6</v>
      </c>
      <c r="G71" t="str">
        <f t="shared" si="13"/>
        <v>Q8.6</v>
      </c>
    </row>
    <row r="72" spans="1:7" x14ac:dyDescent="0.2">
      <c r="A72" s="3" t="s">
        <v>17</v>
      </c>
      <c r="B72" s="3" t="s">
        <v>18</v>
      </c>
      <c r="C72">
        <v>8</v>
      </c>
      <c r="D72" t="s">
        <v>19</v>
      </c>
      <c r="E72">
        <v>7</v>
      </c>
      <c r="F72" t="str">
        <f t="shared" si="12"/>
        <v>I8.7</v>
      </c>
      <c r="G72" t="str">
        <f t="shared" si="13"/>
        <v>Q8.7</v>
      </c>
    </row>
    <row r="73" spans="1:7" x14ac:dyDescent="0.2">
      <c r="A73" s="3" t="s">
        <v>17</v>
      </c>
      <c r="B73" s="3" t="s">
        <v>18</v>
      </c>
      <c r="C73">
        <v>9</v>
      </c>
      <c r="D73" t="s">
        <v>19</v>
      </c>
      <c r="E73">
        <v>0</v>
      </c>
      <c r="F73" t="str">
        <f t="shared" ref="F73:F80" si="14">CONCATENATE(A73,C73,D73,E73)</f>
        <v>I9.0</v>
      </c>
      <c r="G73" t="str">
        <f t="shared" ref="G73:G80" si="15">CONCATENATE(B73,C73,D73,E73)</f>
        <v>Q9.0</v>
      </c>
    </row>
    <row r="74" spans="1:7" x14ac:dyDescent="0.2">
      <c r="A74" s="3" t="s">
        <v>17</v>
      </c>
      <c r="B74" s="3" t="s">
        <v>18</v>
      </c>
      <c r="C74">
        <v>9</v>
      </c>
      <c r="D74" t="s">
        <v>19</v>
      </c>
      <c r="E74">
        <v>1</v>
      </c>
      <c r="F74" t="str">
        <f t="shared" si="14"/>
        <v>I9.1</v>
      </c>
      <c r="G74" t="str">
        <f t="shared" si="15"/>
        <v>Q9.1</v>
      </c>
    </row>
    <row r="75" spans="1:7" x14ac:dyDescent="0.2">
      <c r="A75" s="3" t="s">
        <v>17</v>
      </c>
      <c r="B75" s="3" t="s">
        <v>18</v>
      </c>
      <c r="C75">
        <v>9</v>
      </c>
      <c r="D75" t="s">
        <v>19</v>
      </c>
      <c r="E75">
        <v>2</v>
      </c>
      <c r="F75" t="str">
        <f t="shared" si="14"/>
        <v>I9.2</v>
      </c>
      <c r="G75" t="str">
        <f t="shared" si="15"/>
        <v>Q9.2</v>
      </c>
    </row>
    <row r="76" spans="1:7" x14ac:dyDescent="0.2">
      <c r="A76" s="3" t="s">
        <v>17</v>
      </c>
      <c r="B76" s="3" t="s">
        <v>18</v>
      </c>
      <c r="C76">
        <v>9</v>
      </c>
      <c r="D76" t="s">
        <v>19</v>
      </c>
      <c r="E76">
        <v>3</v>
      </c>
      <c r="F76" t="str">
        <f t="shared" si="14"/>
        <v>I9.3</v>
      </c>
      <c r="G76" t="str">
        <f t="shared" si="15"/>
        <v>Q9.3</v>
      </c>
    </row>
    <row r="77" spans="1:7" x14ac:dyDescent="0.2">
      <c r="A77" s="3" t="s">
        <v>17</v>
      </c>
      <c r="B77" s="3" t="s">
        <v>18</v>
      </c>
      <c r="C77">
        <v>9</v>
      </c>
      <c r="D77" t="s">
        <v>19</v>
      </c>
      <c r="E77">
        <v>4</v>
      </c>
      <c r="F77" t="str">
        <f t="shared" si="14"/>
        <v>I9.4</v>
      </c>
      <c r="G77" t="str">
        <f t="shared" si="15"/>
        <v>Q9.4</v>
      </c>
    </row>
    <row r="78" spans="1:7" x14ac:dyDescent="0.2">
      <c r="A78" s="3" t="s">
        <v>17</v>
      </c>
      <c r="B78" s="3" t="s">
        <v>18</v>
      </c>
      <c r="C78">
        <v>9</v>
      </c>
      <c r="D78" t="s">
        <v>19</v>
      </c>
      <c r="E78">
        <v>5</v>
      </c>
      <c r="F78" t="str">
        <f t="shared" si="14"/>
        <v>I9.5</v>
      </c>
      <c r="G78" t="str">
        <f t="shared" si="15"/>
        <v>Q9.5</v>
      </c>
    </row>
    <row r="79" spans="1:7" x14ac:dyDescent="0.2">
      <c r="A79" s="3" t="s">
        <v>17</v>
      </c>
      <c r="B79" s="3" t="s">
        <v>18</v>
      </c>
      <c r="C79">
        <v>9</v>
      </c>
      <c r="D79" t="s">
        <v>19</v>
      </c>
      <c r="E79">
        <v>6</v>
      </c>
      <c r="F79" t="str">
        <f t="shared" si="14"/>
        <v>I9.6</v>
      </c>
      <c r="G79" t="str">
        <f t="shared" si="15"/>
        <v>Q9.6</v>
      </c>
    </row>
    <row r="80" spans="1:7" x14ac:dyDescent="0.2">
      <c r="A80" s="3" t="s">
        <v>17</v>
      </c>
      <c r="B80" s="3" t="s">
        <v>18</v>
      </c>
      <c r="C80">
        <v>9</v>
      </c>
      <c r="D80" t="s">
        <v>19</v>
      </c>
      <c r="E80">
        <v>7</v>
      </c>
      <c r="F80" t="str">
        <f t="shared" si="14"/>
        <v>I9.7</v>
      </c>
      <c r="G80" t="str">
        <f t="shared" si="15"/>
        <v>Q9.7</v>
      </c>
    </row>
    <row r="81" spans="1:7" x14ac:dyDescent="0.2">
      <c r="A81" s="3" t="s">
        <v>17</v>
      </c>
      <c r="B81" s="3" t="s">
        <v>18</v>
      </c>
      <c r="C81">
        <v>10</v>
      </c>
      <c r="D81" t="s">
        <v>19</v>
      </c>
      <c r="E81">
        <v>0</v>
      </c>
      <c r="F81" t="str">
        <f t="shared" ref="F81:F88" si="16">CONCATENATE(A81,C81,D81,E81)</f>
        <v>I10.0</v>
      </c>
      <c r="G81" t="str">
        <f t="shared" ref="G81:G88" si="17">CONCATENATE(B81,C81,D81,E81)</f>
        <v>Q10.0</v>
      </c>
    </row>
    <row r="82" spans="1:7" x14ac:dyDescent="0.2">
      <c r="A82" s="3" t="s">
        <v>17</v>
      </c>
      <c r="B82" s="3" t="s">
        <v>18</v>
      </c>
      <c r="C82">
        <v>10</v>
      </c>
      <c r="D82" t="s">
        <v>19</v>
      </c>
      <c r="E82">
        <v>1</v>
      </c>
      <c r="F82" t="str">
        <f t="shared" si="16"/>
        <v>I10.1</v>
      </c>
      <c r="G82" t="str">
        <f t="shared" si="17"/>
        <v>Q10.1</v>
      </c>
    </row>
    <row r="83" spans="1:7" x14ac:dyDescent="0.2">
      <c r="A83" s="3" t="s">
        <v>17</v>
      </c>
      <c r="B83" s="3" t="s">
        <v>18</v>
      </c>
      <c r="C83">
        <v>10</v>
      </c>
      <c r="D83" t="s">
        <v>19</v>
      </c>
      <c r="E83">
        <v>2</v>
      </c>
      <c r="F83" t="str">
        <f t="shared" si="16"/>
        <v>I10.2</v>
      </c>
      <c r="G83" t="str">
        <f t="shared" si="17"/>
        <v>Q10.2</v>
      </c>
    </row>
    <row r="84" spans="1:7" x14ac:dyDescent="0.2">
      <c r="A84" s="3" t="s">
        <v>17</v>
      </c>
      <c r="B84" s="3" t="s">
        <v>18</v>
      </c>
      <c r="C84">
        <v>10</v>
      </c>
      <c r="D84" t="s">
        <v>19</v>
      </c>
      <c r="E84">
        <v>3</v>
      </c>
      <c r="F84" t="str">
        <f t="shared" si="16"/>
        <v>I10.3</v>
      </c>
      <c r="G84" t="str">
        <f t="shared" si="17"/>
        <v>Q10.3</v>
      </c>
    </row>
    <row r="85" spans="1:7" x14ac:dyDescent="0.2">
      <c r="A85" s="3" t="s">
        <v>17</v>
      </c>
      <c r="B85" s="3" t="s">
        <v>18</v>
      </c>
      <c r="C85">
        <v>10</v>
      </c>
      <c r="D85" t="s">
        <v>19</v>
      </c>
      <c r="E85">
        <v>4</v>
      </c>
      <c r="F85" t="str">
        <f t="shared" si="16"/>
        <v>I10.4</v>
      </c>
      <c r="G85" t="str">
        <f t="shared" si="17"/>
        <v>Q10.4</v>
      </c>
    </row>
    <row r="86" spans="1:7" x14ac:dyDescent="0.2">
      <c r="A86" s="3" t="s">
        <v>17</v>
      </c>
      <c r="B86" s="3" t="s">
        <v>18</v>
      </c>
      <c r="C86">
        <v>10</v>
      </c>
      <c r="D86" t="s">
        <v>19</v>
      </c>
      <c r="E86">
        <v>5</v>
      </c>
      <c r="F86" t="str">
        <f t="shared" si="16"/>
        <v>I10.5</v>
      </c>
      <c r="G86" t="str">
        <f t="shared" si="17"/>
        <v>Q10.5</v>
      </c>
    </row>
    <row r="87" spans="1:7" x14ac:dyDescent="0.2">
      <c r="A87" s="3" t="s">
        <v>17</v>
      </c>
      <c r="B87" s="3" t="s">
        <v>18</v>
      </c>
      <c r="C87">
        <v>10</v>
      </c>
      <c r="D87" t="s">
        <v>19</v>
      </c>
      <c r="E87">
        <v>6</v>
      </c>
      <c r="F87" t="str">
        <f t="shared" si="16"/>
        <v>I10.6</v>
      </c>
      <c r="G87" t="str">
        <f t="shared" si="17"/>
        <v>Q10.6</v>
      </c>
    </row>
    <row r="88" spans="1:7" x14ac:dyDescent="0.2">
      <c r="A88" s="3" t="s">
        <v>17</v>
      </c>
      <c r="B88" s="3" t="s">
        <v>18</v>
      </c>
      <c r="C88">
        <v>10</v>
      </c>
      <c r="D88" t="s">
        <v>19</v>
      </c>
      <c r="E88">
        <v>7</v>
      </c>
      <c r="F88" t="str">
        <f t="shared" si="16"/>
        <v>I10.7</v>
      </c>
      <c r="G88" t="str">
        <f t="shared" si="17"/>
        <v>Q10.7</v>
      </c>
    </row>
    <row r="89" spans="1:7" x14ac:dyDescent="0.2">
      <c r="A89" s="3" t="s">
        <v>17</v>
      </c>
      <c r="B89" s="3" t="s">
        <v>18</v>
      </c>
      <c r="C89">
        <v>11</v>
      </c>
      <c r="D89" t="s">
        <v>19</v>
      </c>
      <c r="E89">
        <v>0</v>
      </c>
      <c r="F89" t="str">
        <f t="shared" ref="F89:F96" si="18">CONCATENATE(A89,C89,D89,E89)</f>
        <v>I11.0</v>
      </c>
      <c r="G89" t="str">
        <f t="shared" ref="G89:G96" si="19">CONCATENATE(B89,C89,D89,E89)</f>
        <v>Q11.0</v>
      </c>
    </row>
    <row r="90" spans="1:7" x14ac:dyDescent="0.2">
      <c r="A90" s="3" t="s">
        <v>17</v>
      </c>
      <c r="B90" s="3" t="s">
        <v>18</v>
      </c>
      <c r="C90">
        <v>11</v>
      </c>
      <c r="D90" t="s">
        <v>19</v>
      </c>
      <c r="E90">
        <v>1</v>
      </c>
      <c r="F90" t="str">
        <f t="shared" si="18"/>
        <v>I11.1</v>
      </c>
      <c r="G90" t="str">
        <f t="shared" si="19"/>
        <v>Q11.1</v>
      </c>
    </row>
    <row r="91" spans="1:7" x14ac:dyDescent="0.2">
      <c r="A91" s="3" t="s">
        <v>17</v>
      </c>
      <c r="B91" s="3" t="s">
        <v>18</v>
      </c>
      <c r="C91">
        <v>11</v>
      </c>
      <c r="D91" t="s">
        <v>19</v>
      </c>
      <c r="E91">
        <v>2</v>
      </c>
      <c r="F91" t="str">
        <f t="shared" si="18"/>
        <v>I11.2</v>
      </c>
      <c r="G91" t="str">
        <f t="shared" si="19"/>
        <v>Q11.2</v>
      </c>
    </row>
    <row r="92" spans="1:7" x14ac:dyDescent="0.2">
      <c r="A92" s="3" t="s">
        <v>17</v>
      </c>
      <c r="B92" s="3" t="s">
        <v>18</v>
      </c>
      <c r="C92">
        <v>11</v>
      </c>
      <c r="D92" t="s">
        <v>19</v>
      </c>
      <c r="E92">
        <v>3</v>
      </c>
      <c r="F92" t="str">
        <f t="shared" si="18"/>
        <v>I11.3</v>
      </c>
      <c r="G92" t="str">
        <f t="shared" si="19"/>
        <v>Q11.3</v>
      </c>
    </row>
    <row r="93" spans="1:7" x14ac:dyDescent="0.2">
      <c r="A93" s="3" t="s">
        <v>17</v>
      </c>
      <c r="B93" s="3" t="s">
        <v>18</v>
      </c>
      <c r="C93">
        <v>11</v>
      </c>
      <c r="D93" t="s">
        <v>19</v>
      </c>
      <c r="E93">
        <v>4</v>
      </c>
      <c r="F93" t="str">
        <f t="shared" si="18"/>
        <v>I11.4</v>
      </c>
      <c r="G93" t="str">
        <f t="shared" si="19"/>
        <v>Q11.4</v>
      </c>
    </row>
    <row r="94" spans="1:7" x14ac:dyDescent="0.2">
      <c r="A94" s="3" t="s">
        <v>17</v>
      </c>
      <c r="B94" s="3" t="s">
        <v>18</v>
      </c>
      <c r="C94">
        <v>11</v>
      </c>
      <c r="D94" t="s">
        <v>19</v>
      </c>
      <c r="E94">
        <v>5</v>
      </c>
      <c r="F94" t="str">
        <f t="shared" si="18"/>
        <v>I11.5</v>
      </c>
      <c r="G94" t="str">
        <f t="shared" si="19"/>
        <v>Q11.5</v>
      </c>
    </row>
    <row r="95" spans="1:7" x14ac:dyDescent="0.2">
      <c r="A95" s="3" t="s">
        <v>17</v>
      </c>
      <c r="B95" s="3" t="s">
        <v>18</v>
      </c>
      <c r="C95">
        <v>11</v>
      </c>
      <c r="D95" t="s">
        <v>19</v>
      </c>
      <c r="E95">
        <v>6</v>
      </c>
      <c r="F95" t="str">
        <f t="shared" si="18"/>
        <v>I11.6</v>
      </c>
      <c r="G95" t="str">
        <f t="shared" si="19"/>
        <v>Q11.6</v>
      </c>
    </row>
    <row r="96" spans="1:7" x14ac:dyDescent="0.2">
      <c r="A96" s="3" t="s">
        <v>17</v>
      </c>
      <c r="B96" s="3" t="s">
        <v>18</v>
      </c>
      <c r="C96">
        <v>11</v>
      </c>
      <c r="D96" t="s">
        <v>19</v>
      </c>
      <c r="E96">
        <v>7</v>
      </c>
      <c r="F96" t="str">
        <f t="shared" si="18"/>
        <v>I11.7</v>
      </c>
      <c r="G96" t="str">
        <f t="shared" si="19"/>
        <v>Q11.7</v>
      </c>
    </row>
    <row r="97" spans="1:7" x14ac:dyDescent="0.2">
      <c r="A97" s="3" t="s">
        <v>17</v>
      </c>
      <c r="B97" s="3" t="s">
        <v>18</v>
      </c>
      <c r="C97">
        <v>12</v>
      </c>
      <c r="D97" t="s">
        <v>19</v>
      </c>
      <c r="E97">
        <v>0</v>
      </c>
      <c r="F97" t="str">
        <f t="shared" ref="F97:F104" si="20">CONCATENATE(A97,C97,D97,E97)</f>
        <v>I12.0</v>
      </c>
      <c r="G97" t="str">
        <f t="shared" ref="G97:G104" si="21">CONCATENATE(B97,C97,D97,E97)</f>
        <v>Q12.0</v>
      </c>
    </row>
    <row r="98" spans="1:7" x14ac:dyDescent="0.2">
      <c r="A98" s="3" t="s">
        <v>17</v>
      </c>
      <c r="B98" s="3" t="s">
        <v>18</v>
      </c>
      <c r="C98">
        <v>12</v>
      </c>
      <c r="D98" t="s">
        <v>19</v>
      </c>
      <c r="E98">
        <v>1</v>
      </c>
      <c r="F98" t="str">
        <f t="shared" si="20"/>
        <v>I12.1</v>
      </c>
      <c r="G98" t="str">
        <f t="shared" si="21"/>
        <v>Q12.1</v>
      </c>
    </row>
    <row r="99" spans="1:7" x14ac:dyDescent="0.2">
      <c r="A99" s="3" t="s">
        <v>17</v>
      </c>
      <c r="B99" s="3" t="s">
        <v>18</v>
      </c>
      <c r="C99">
        <v>12</v>
      </c>
      <c r="D99" t="s">
        <v>19</v>
      </c>
      <c r="E99">
        <v>2</v>
      </c>
      <c r="F99" t="str">
        <f t="shared" si="20"/>
        <v>I12.2</v>
      </c>
      <c r="G99" t="str">
        <f t="shared" si="21"/>
        <v>Q12.2</v>
      </c>
    </row>
    <row r="100" spans="1:7" x14ac:dyDescent="0.2">
      <c r="A100" s="3" t="s">
        <v>17</v>
      </c>
      <c r="B100" s="3" t="s">
        <v>18</v>
      </c>
      <c r="C100">
        <v>12</v>
      </c>
      <c r="D100" t="s">
        <v>19</v>
      </c>
      <c r="E100">
        <v>3</v>
      </c>
      <c r="F100" t="str">
        <f t="shared" si="20"/>
        <v>I12.3</v>
      </c>
      <c r="G100" t="str">
        <f t="shared" si="21"/>
        <v>Q12.3</v>
      </c>
    </row>
    <row r="101" spans="1:7" x14ac:dyDescent="0.2">
      <c r="A101" s="3" t="s">
        <v>17</v>
      </c>
      <c r="B101" s="3" t="s">
        <v>18</v>
      </c>
      <c r="C101">
        <v>12</v>
      </c>
      <c r="D101" t="s">
        <v>19</v>
      </c>
      <c r="E101">
        <v>4</v>
      </c>
      <c r="F101" t="str">
        <f t="shared" si="20"/>
        <v>I12.4</v>
      </c>
      <c r="G101" t="str">
        <f t="shared" si="21"/>
        <v>Q12.4</v>
      </c>
    </row>
    <row r="102" spans="1:7" x14ac:dyDescent="0.2">
      <c r="A102" s="3" t="s">
        <v>17</v>
      </c>
      <c r="B102" s="3" t="s">
        <v>18</v>
      </c>
      <c r="C102">
        <v>12</v>
      </c>
      <c r="D102" t="s">
        <v>19</v>
      </c>
      <c r="E102">
        <v>5</v>
      </c>
      <c r="F102" t="str">
        <f t="shared" si="20"/>
        <v>I12.5</v>
      </c>
      <c r="G102" t="str">
        <f t="shared" si="21"/>
        <v>Q12.5</v>
      </c>
    </row>
    <row r="103" spans="1:7" x14ac:dyDescent="0.2">
      <c r="A103" s="3" t="s">
        <v>17</v>
      </c>
      <c r="B103" s="3" t="s">
        <v>18</v>
      </c>
      <c r="C103">
        <v>12</v>
      </c>
      <c r="D103" t="s">
        <v>19</v>
      </c>
      <c r="E103">
        <v>6</v>
      </c>
      <c r="F103" t="str">
        <f t="shared" si="20"/>
        <v>I12.6</v>
      </c>
      <c r="G103" t="str">
        <f t="shared" si="21"/>
        <v>Q12.6</v>
      </c>
    </row>
    <row r="104" spans="1:7" x14ac:dyDescent="0.2">
      <c r="A104" s="3" t="s">
        <v>17</v>
      </c>
      <c r="B104" s="3" t="s">
        <v>18</v>
      </c>
      <c r="C104">
        <v>12</v>
      </c>
      <c r="D104" t="s">
        <v>19</v>
      </c>
      <c r="E104">
        <v>7</v>
      </c>
      <c r="F104" t="str">
        <f t="shared" si="20"/>
        <v>I12.7</v>
      </c>
      <c r="G104" t="str">
        <f t="shared" si="21"/>
        <v>Q12.7</v>
      </c>
    </row>
    <row r="105" spans="1:7" x14ac:dyDescent="0.2">
      <c r="A105" s="3" t="s">
        <v>17</v>
      </c>
      <c r="B105" s="3" t="s">
        <v>18</v>
      </c>
      <c r="C105">
        <v>13</v>
      </c>
      <c r="D105" t="s">
        <v>19</v>
      </c>
      <c r="E105">
        <v>0</v>
      </c>
      <c r="F105" t="str">
        <f t="shared" ref="F105:F112" si="22">CONCATENATE(A105,C105,D105,E105)</f>
        <v>I13.0</v>
      </c>
      <c r="G105" t="str">
        <f t="shared" ref="G105:G112" si="23">CONCATENATE(B105,C105,D105,E105)</f>
        <v>Q13.0</v>
      </c>
    </row>
    <row r="106" spans="1:7" x14ac:dyDescent="0.2">
      <c r="A106" s="3" t="s">
        <v>17</v>
      </c>
      <c r="B106" s="3" t="s">
        <v>18</v>
      </c>
      <c r="C106">
        <v>13</v>
      </c>
      <c r="D106" t="s">
        <v>19</v>
      </c>
      <c r="E106">
        <v>1</v>
      </c>
      <c r="F106" t="str">
        <f t="shared" si="22"/>
        <v>I13.1</v>
      </c>
      <c r="G106" t="str">
        <f t="shared" si="23"/>
        <v>Q13.1</v>
      </c>
    </row>
    <row r="107" spans="1:7" x14ac:dyDescent="0.2">
      <c r="A107" s="3" t="s">
        <v>17</v>
      </c>
      <c r="B107" s="3" t="s">
        <v>18</v>
      </c>
      <c r="C107">
        <v>13</v>
      </c>
      <c r="D107" t="s">
        <v>19</v>
      </c>
      <c r="E107">
        <v>2</v>
      </c>
      <c r="F107" t="str">
        <f t="shared" si="22"/>
        <v>I13.2</v>
      </c>
      <c r="G107" t="str">
        <f t="shared" si="23"/>
        <v>Q13.2</v>
      </c>
    </row>
    <row r="108" spans="1:7" x14ac:dyDescent="0.2">
      <c r="A108" s="3" t="s">
        <v>17</v>
      </c>
      <c r="B108" s="3" t="s">
        <v>18</v>
      </c>
      <c r="C108">
        <v>13</v>
      </c>
      <c r="D108" t="s">
        <v>19</v>
      </c>
      <c r="E108">
        <v>3</v>
      </c>
      <c r="F108" t="str">
        <f t="shared" si="22"/>
        <v>I13.3</v>
      </c>
      <c r="G108" t="str">
        <f t="shared" si="23"/>
        <v>Q13.3</v>
      </c>
    </row>
    <row r="109" spans="1:7" x14ac:dyDescent="0.2">
      <c r="A109" s="3" t="s">
        <v>17</v>
      </c>
      <c r="B109" s="3" t="s">
        <v>18</v>
      </c>
      <c r="C109">
        <v>13</v>
      </c>
      <c r="D109" t="s">
        <v>19</v>
      </c>
      <c r="E109">
        <v>4</v>
      </c>
      <c r="F109" t="str">
        <f t="shared" si="22"/>
        <v>I13.4</v>
      </c>
      <c r="G109" t="str">
        <f t="shared" si="23"/>
        <v>Q13.4</v>
      </c>
    </row>
    <row r="110" spans="1:7" x14ac:dyDescent="0.2">
      <c r="A110" s="3" t="s">
        <v>17</v>
      </c>
      <c r="B110" s="3" t="s">
        <v>18</v>
      </c>
      <c r="C110">
        <v>13</v>
      </c>
      <c r="D110" t="s">
        <v>19</v>
      </c>
      <c r="E110">
        <v>5</v>
      </c>
      <c r="F110" t="str">
        <f t="shared" si="22"/>
        <v>I13.5</v>
      </c>
      <c r="G110" t="str">
        <f t="shared" si="23"/>
        <v>Q13.5</v>
      </c>
    </row>
    <row r="111" spans="1:7" x14ac:dyDescent="0.2">
      <c r="A111" s="3" t="s">
        <v>17</v>
      </c>
      <c r="B111" s="3" t="s">
        <v>18</v>
      </c>
      <c r="C111">
        <v>13</v>
      </c>
      <c r="D111" t="s">
        <v>19</v>
      </c>
      <c r="E111">
        <v>6</v>
      </c>
      <c r="F111" t="str">
        <f t="shared" si="22"/>
        <v>I13.6</v>
      </c>
      <c r="G111" t="str">
        <f t="shared" si="23"/>
        <v>Q13.6</v>
      </c>
    </row>
    <row r="112" spans="1:7" x14ac:dyDescent="0.2">
      <c r="A112" s="3" t="s">
        <v>17</v>
      </c>
      <c r="B112" s="3" t="s">
        <v>18</v>
      </c>
      <c r="C112">
        <v>13</v>
      </c>
      <c r="D112" t="s">
        <v>19</v>
      </c>
      <c r="E112">
        <v>7</v>
      </c>
      <c r="F112" t="str">
        <f t="shared" si="22"/>
        <v>I13.7</v>
      </c>
      <c r="G112" t="str">
        <f t="shared" si="23"/>
        <v>Q13.7</v>
      </c>
    </row>
    <row r="113" spans="1:7" x14ac:dyDescent="0.2">
      <c r="A113" s="3" t="s">
        <v>17</v>
      </c>
      <c r="B113" s="3" t="s">
        <v>18</v>
      </c>
      <c r="C113">
        <v>14</v>
      </c>
      <c r="D113" t="s">
        <v>19</v>
      </c>
      <c r="E113">
        <v>0</v>
      </c>
      <c r="F113" t="str">
        <f t="shared" ref="F113:F120" si="24">CONCATENATE(A113,C113,D113,E113)</f>
        <v>I14.0</v>
      </c>
      <c r="G113" t="str">
        <f t="shared" ref="G113:G120" si="25">CONCATENATE(B113,C113,D113,E113)</f>
        <v>Q14.0</v>
      </c>
    </row>
    <row r="114" spans="1:7" x14ac:dyDescent="0.2">
      <c r="A114" s="3" t="s">
        <v>17</v>
      </c>
      <c r="B114" s="3" t="s">
        <v>18</v>
      </c>
      <c r="C114">
        <v>14</v>
      </c>
      <c r="D114" t="s">
        <v>19</v>
      </c>
      <c r="E114">
        <v>1</v>
      </c>
      <c r="F114" t="str">
        <f t="shared" si="24"/>
        <v>I14.1</v>
      </c>
      <c r="G114" t="str">
        <f t="shared" si="25"/>
        <v>Q14.1</v>
      </c>
    </row>
    <row r="115" spans="1:7" x14ac:dyDescent="0.2">
      <c r="A115" s="3" t="s">
        <v>17</v>
      </c>
      <c r="B115" s="3" t="s">
        <v>18</v>
      </c>
      <c r="C115">
        <v>14</v>
      </c>
      <c r="D115" t="s">
        <v>19</v>
      </c>
      <c r="E115">
        <v>2</v>
      </c>
      <c r="F115" t="str">
        <f t="shared" si="24"/>
        <v>I14.2</v>
      </c>
      <c r="G115" t="str">
        <f t="shared" si="25"/>
        <v>Q14.2</v>
      </c>
    </row>
    <row r="116" spans="1:7" x14ac:dyDescent="0.2">
      <c r="A116" s="3" t="s">
        <v>17</v>
      </c>
      <c r="B116" s="3" t="s">
        <v>18</v>
      </c>
      <c r="C116">
        <v>14</v>
      </c>
      <c r="D116" t="s">
        <v>19</v>
      </c>
      <c r="E116">
        <v>3</v>
      </c>
      <c r="F116" t="str">
        <f t="shared" si="24"/>
        <v>I14.3</v>
      </c>
      <c r="G116" t="str">
        <f t="shared" si="25"/>
        <v>Q14.3</v>
      </c>
    </row>
    <row r="117" spans="1:7" x14ac:dyDescent="0.2">
      <c r="A117" s="3" t="s">
        <v>17</v>
      </c>
      <c r="B117" s="3" t="s">
        <v>18</v>
      </c>
      <c r="C117">
        <v>14</v>
      </c>
      <c r="D117" t="s">
        <v>19</v>
      </c>
      <c r="E117">
        <v>4</v>
      </c>
      <c r="F117" t="str">
        <f t="shared" si="24"/>
        <v>I14.4</v>
      </c>
      <c r="G117" t="str">
        <f t="shared" si="25"/>
        <v>Q14.4</v>
      </c>
    </row>
    <row r="118" spans="1:7" x14ac:dyDescent="0.2">
      <c r="A118" s="3" t="s">
        <v>17</v>
      </c>
      <c r="B118" s="3" t="s">
        <v>18</v>
      </c>
      <c r="C118">
        <v>14</v>
      </c>
      <c r="D118" t="s">
        <v>19</v>
      </c>
      <c r="E118">
        <v>5</v>
      </c>
      <c r="F118" t="str">
        <f t="shared" si="24"/>
        <v>I14.5</v>
      </c>
      <c r="G118" t="str">
        <f t="shared" si="25"/>
        <v>Q14.5</v>
      </c>
    </row>
    <row r="119" spans="1:7" x14ac:dyDescent="0.2">
      <c r="A119" s="3" t="s">
        <v>17</v>
      </c>
      <c r="B119" s="3" t="s">
        <v>18</v>
      </c>
      <c r="C119">
        <v>14</v>
      </c>
      <c r="D119" t="s">
        <v>19</v>
      </c>
      <c r="E119">
        <v>6</v>
      </c>
      <c r="F119" t="str">
        <f t="shared" si="24"/>
        <v>I14.6</v>
      </c>
      <c r="G119" t="str">
        <f t="shared" si="25"/>
        <v>Q14.6</v>
      </c>
    </row>
    <row r="120" spans="1:7" x14ac:dyDescent="0.2">
      <c r="A120" s="3" t="s">
        <v>17</v>
      </c>
      <c r="B120" s="3" t="s">
        <v>18</v>
      </c>
      <c r="C120">
        <v>14</v>
      </c>
      <c r="D120" t="s">
        <v>19</v>
      </c>
      <c r="E120">
        <v>7</v>
      </c>
      <c r="F120" t="str">
        <f t="shared" si="24"/>
        <v>I14.7</v>
      </c>
      <c r="G120" t="str">
        <f t="shared" si="25"/>
        <v>Q14.7</v>
      </c>
    </row>
    <row r="121" spans="1:7" x14ac:dyDescent="0.2">
      <c r="A121" s="3" t="s">
        <v>17</v>
      </c>
      <c r="B121" s="3" t="s">
        <v>18</v>
      </c>
      <c r="C121">
        <v>15</v>
      </c>
      <c r="D121" t="s">
        <v>19</v>
      </c>
      <c r="E121">
        <v>0</v>
      </c>
      <c r="F121" t="str">
        <f t="shared" ref="F121:F128" si="26">CONCATENATE(A121,C121,D121,E121)</f>
        <v>I15.0</v>
      </c>
      <c r="G121" t="str">
        <f t="shared" ref="G121:G128" si="27">CONCATENATE(B121,C121,D121,E121)</f>
        <v>Q15.0</v>
      </c>
    </row>
    <row r="122" spans="1:7" x14ac:dyDescent="0.2">
      <c r="A122" s="3" t="s">
        <v>17</v>
      </c>
      <c r="B122" s="3" t="s">
        <v>18</v>
      </c>
      <c r="C122">
        <v>15</v>
      </c>
      <c r="D122" t="s">
        <v>19</v>
      </c>
      <c r="E122">
        <v>1</v>
      </c>
      <c r="F122" t="str">
        <f t="shared" si="26"/>
        <v>I15.1</v>
      </c>
      <c r="G122" t="str">
        <f t="shared" si="27"/>
        <v>Q15.1</v>
      </c>
    </row>
    <row r="123" spans="1:7" x14ac:dyDescent="0.2">
      <c r="A123" s="3" t="s">
        <v>17</v>
      </c>
      <c r="B123" s="3" t="s">
        <v>18</v>
      </c>
      <c r="C123">
        <v>15</v>
      </c>
      <c r="D123" t="s">
        <v>19</v>
      </c>
      <c r="E123">
        <v>2</v>
      </c>
      <c r="F123" t="str">
        <f t="shared" si="26"/>
        <v>I15.2</v>
      </c>
      <c r="G123" t="str">
        <f t="shared" si="27"/>
        <v>Q15.2</v>
      </c>
    </row>
    <row r="124" spans="1:7" x14ac:dyDescent="0.2">
      <c r="A124" s="3" t="s">
        <v>17</v>
      </c>
      <c r="B124" s="3" t="s">
        <v>18</v>
      </c>
      <c r="C124">
        <v>15</v>
      </c>
      <c r="D124" t="s">
        <v>19</v>
      </c>
      <c r="E124">
        <v>3</v>
      </c>
      <c r="F124" t="str">
        <f t="shared" si="26"/>
        <v>I15.3</v>
      </c>
      <c r="G124" t="str">
        <f t="shared" si="27"/>
        <v>Q15.3</v>
      </c>
    </row>
    <row r="125" spans="1:7" x14ac:dyDescent="0.2">
      <c r="A125" s="3" t="s">
        <v>17</v>
      </c>
      <c r="B125" s="3" t="s">
        <v>18</v>
      </c>
      <c r="C125">
        <v>15</v>
      </c>
      <c r="D125" t="s">
        <v>19</v>
      </c>
      <c r="E125">
        <v>4</v>
      </c>
      <c r="F125" t="str">
        <f t="shared" si="26"/>
        <v>I15.4</v>
      </c>
      <c r="G125" t="str">
        <f t="shared" si="27"/>
        <v>Q15.4</v>
      </c>
    </row>
    <row r="126" spans="1:7" x14ac:dyDescent="0.2">
      <c r="A126" s="3" t="s">
        <v>17</v>
      </c>
      <c r="B126" s="3" t="s">
        <v>18</v>
      </c>
      <c r="C126">
        <v>15</v>
      </c>
      <c r="D126" t="s">
        <v>19</v>
      </c>
      <c r="E126">
        <v>5</v>
      </c>
      <c r="F126" t="str">
        <f t="shared" si="26"/>
        <v>I15.5</v>
      </c>
      <c r="G126" t="str">
        <f t="shared" si="27"/>
        <v>Q15.5</v>
      </c>
    </row>
    <row r="127" spans="1:7" x14ac:dyDescent="0.2">
      <c r="A127" s="3" t="s">
        <v>17</v>
      </c>
      <c r="B127" s="3" t="s">
        <v>18</v>
      </c>
      <c r="C127">
        <v>15</v>
      </c>
      <c r="D127" t="s">
        <v>19</v>
      </c>
      <c r="E127">
        <v>6</v>
      </c>
      <c r="F127" t="str">
        <f t="shared" si="26"/>
        <v>I15.6</v>
      </c>
      <c r="G127" t="str">
        <f t="shared" si="27"/>
        <v>Q15.6</v>
      </c>
    </row>
    <row r="128" spans="1:7" x14ac:dyDescent="0.2">
      <c r="A128" s="3" t="s">
        <v>17</v>
      </c>
      <c r="B128" s="3" t="s">
        <v>18</v>
      </c>
      <c r="C128">
        <v>15</v>
      </c>
      <c r="D128" t="s">
        <v>19</v>
      </c>
      <c r="E128">
        <v>7</v>
      </c>
      <c r="F128" t="str">
        <f t="shared" si="26"/>
        <v>I15.7</v>
      </c>
      <c r="G128" t="str">
        <f t="shared" si="27"/>
        <v>Q15.7</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3"/>
  <dimension ref="A1:D6"/>
  <sheetViews>
    <sheetView workbookViewId="0">
      <selection activeCell="H17" sqref="H17"/>
    </sheetView>
  </sheetViews>
  <sheetFormatPr defaultColWidth="11.42578125" defaultRowHeight="12.75" x14ac:dyDescent="0.2"/>
  <cols>
    <col min="1" max="1" width="11.85546875" bestFit="1" customWidth="1"/>
  </cols>
  <sheetData>
    <row r="1" spans="1:4" x14ac:dyDescent="0.2">
      <c r="A1" s="4" t="s">
        <v>20</v>
      </c>
      <c r="C1" s="107" t="s">
        <v>21</v>
      </c>
      <c r="D1" s="107"/>
    </row>
    <row r="2" spans="1:4" x14ac:dyDescent="0.2">
      <c r="A2" s="2" t="s">
        <v>22</v>
      </c>
      <c r="C2" s="1" t="s">
        <v>22</v>
      </c>
      <c r="D2" s="1" t="s">
        <v>16</v>
      </c>
    </row>
    <row r="3" spans="1:4" x14ac:dyDescent="0.2">
      <c r="A3" s="2" t="s">
        <v>23</v>
      </c>
      <c r="C3" s="1" t="s">
        <v>23</v>
      </c>
      <c r="D3" s="1" t="s">
        <v>24</v>
      </c>
    </row>
    <row r="4" spans="1:4" x14ac:dyDescent="0.2">
      <c r="C4" s="1" t="s">
        <v>23</v>
      </c>
      <c r="D4" s="1" t="s">
        <v>25</v>
      </c>
    </row>
    <row r="5" spans="1:4" x14ac:dyDescent="0.2">
      <c r="C5" s="1" t="s">
        <v>23</v>
      </c>
      <c r="D5" s="1" t="s">
        <v>26</v>
      </c>
    </row>
    <row r="6" spans="1:4" x14ac:dyDescent="0.2">
      <c r="C6" s="1" t="s">
        <v>23</v>
      </c>
      <c r="D6" s="1" t="s">
        <v>27</v>
      </c>
    </row>
  </sheetData>
  <mergeCells count="1">
    <mergeCell ref="C1:D1"/>
  </mergeCells>
  <conditionalFormatting sqref="A1:A3">
    <cfRule type="expression" dxfId="2" priority="11">
      <formula>$F1="SPARE"</formula>
    </cfRule>
  </conditionalFormatting>
  <conditionalFormatting sqref="C1:C6">
    <cfRule type="expression" dxfId="1" priority="1">
      <formula>$F1="SPARE"</formula>
    </cfRule>
  </conditionalFormatting>
  <conditionalFormatting sqref="D2:D6">
    <cfRule type="expression" dxfId="0" priority="6">
      <formula>$F1="SPARE"</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EBD832A-40C4-42F3-978D-AA3F68EC99E2}">
  <ds:schemaRefs>
    <ds:schemaRef ds:uri="fae298e5-9838-41fa-af5d-481412664f71"/>
    <ds:schemaRef ds:uri="http://schemas.microsoft.com/office/infopath/2007/PartnerControls"/>
    <ds:schemaRef ds:uri="http://schemas.microsoft.com/office/2006/documentManagement/types"/>
    <ds:schemaRef ds:uri="http://purl.org/dc/terms/"/>
    <ds:schemaRef ds:uri="http://purl.org/dc/dcmitype/"/>
    <ds:schemaRef ds:uri="http://schemas.microsoft.com/office/2006/metadata/properties"/>
    <ds:schemaRef ds:uri="1e15d8ec-5241-4017-80c8-5c89f6aad77c"/>
    <ds:schemaRef ds:uri="http://www.w3.org/XML/1998/namespace"/>
    <ds:schemaRef ds:uri="http://purl.org/dc/elements/1.1/"/>
    <ds:schemaRef ds:uri="http://schemas.openxmlformats.org/package/2006/metadata/core-properties"/>
    <ds:schemaRef ds:uri="3c892bc3-6c64-4a5d-812a-2063c090feb7"/>
  </ds:schemaRefs>
</ds:datastoreItem>
</file>

<file path=customXml/itemProps2.xml><?xml version="1.0" encoding="utf-8"?>
<ds:datastoreItem xmlns:ds="http://schemas.openxmlformats.org/officeDocument/2006/customXml" ds:itemID="{BA0CF754-7F07-46A0-AE9E-7BA3E0B61A8A}">
  <ds:schemaRefs>
    <ds:schemaRef ds:uri="http://schemas.microsoft.com/sharepoint/v3/contenttype/forms"/>
  </ds:schemaRefs>
</ds:datastoreItem>
</file>

<file path=customXml/itemProps3.xml><?xml version="1.0" encoding="utf-8"?>
<ds:datastoreItem xmlns:ds="http://schemas.openxmlformats.org/officeDocument/2006/customXml" ds:itemID="{4DB65252-EB88-46C8-BDB4-70571D3C58C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c892bc3-6c64-4a5d-812a-2063c090feb7"/>
    <ds:schemaRef ds:uri="a8b262c9-f269-43d9-8cd6-994b9f39b10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1</vt:i4>
      </vt:variant>
    </vt:vector>
  </HeadingPairs>
  <TitlesOfParts>
    <vt:vector size="6" baseType="lpstr">
      <vt:lpstr>Cover</vt:lpstr>
      <vt:lpstr>Table of Contents</vt:lpstr>
      <vt:lpstr>PLANT CABLE MTO</vt:lpstr>
      <vt:lpstr>Hoja1</vt:lpstr>
      <vt:lpstr>Seed</vt:lpstr>
      <vt:lpstr>'PLANT CABLE MTO'!Oblast_tisku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Lucie Lukášová</cp:lastModifiedBy>
  <cp:revision/>
  <cp:lastPrinted>2025-02-14T07:14:42Z</cp:lastPrinted>
  <dcterms:created xsi:type="dcterms:W3CDTF">2012-09-05T09:30:20Z</dcterms:created>
  <dcterms:modified xsi:type="dcterms:W3CDTF">2025-12-10T14:02:31Z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ies>
</file>